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\MANTENIMIENTO\"/>
    </mc:Choice>
  </mc:AlternateContent>
  <bookViews>
    <workbookView xWindow="0" yWindow="0" windowWidth="24000" windowHeight="9630" tabRatio="723"/>
  </bookViews>
  <sheets>
    <sheet name="Programa 2019" sheetId="13" r:id="rId1"/>
  </sheets>
  <definedNames>
    <definedName name="_xlnm._FilterDatabase" localSheetId="0" hidden="1">'Programa 2019'!$A$7:$S$123</definedName>
    <definedName name="_xlnm.Print_Area" localSheetId="0">'Programa 2019'!$A$1:$S$35</definedName>
    <definedName name="_xlnm.Print_Titles" localSheetId="0">'Programa 2019'!$1:$6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3" l="1"/>
  <c r="N85" i="13"/>
  <c r="M85" i="13"/>
  <c r="L85" i="13"/>
  <c r="K85" i="13"/>
  <c r="J85" i="13"/>
  <c r="I85" i="13"/>
  <c r="H85" i="13"/>
  <c r="G85" i="13"/>
  <c r="F85" i="13"/>
  <c r="E85" i="13"/>
  <c r="O84" i="13"/>
  <c r="N84" i="13"/>
  <c r="M84" i="13"/>
  <c r="L84" i="13"/>
  <c r="K84" i="13"/>
  <c r="J84" i="13"/>
  <c r="I84" i="13"/>
  <c r="H84" i="13"/>
  <c r="G84" i="13"/>
  <c r="F84" i="13"/>
  <c r="E84" i="13"/>
  <c r="D85" i="13"/>
  <c r="D84" i="13"/>
  <c r="O9" i="13" l="1"/>
  <c r="N9" i="13"/>
  <c r="M9" i="13"/>
  <c r="L9" i="13"/>
  <c r="K9" i="13"/>
  <c r="J9" i="13"/>
  <c r="I9" i="13"/>
  <c r="H9" i="13"/>
  <c r="G9" i="13"/>
  <c r="F9" i="13"/>
  <c r="E9" i="13"/>
  <c r="O8" i="13"/>
  <c r="N8" i="13"/>
  <c r="M8" i="13"/>
  <c r="L8" i="13"/>
  <c r="K8" i="13"/>
  <c r="J8" i="13"/>
  <c r="I8" i="13"/>
  <c r="H8" i="13"/>
  <c r="G8" i="13"/>
  <c r="F8" i="13"/>
  <c r="E8" i="13"/>
  <c r="O51" i="13" l="1"/>
  <c r="N51" i="13"/>
  <c r="M51" i="13"/>
  <c r="L51" i="13"/>
  <c r="K51" i="13"/>
  <c r="J51" i="13"/>
  <c r="I51" i="13"/>
  <c r="H51" i="13"/>
  <c r="G51" i="13"/>
  <c r="F51" i="13"/>
  <c r="E51" i="13"/>
  <c r="O50" i="13"/>
  <c r="N50" i="13"/>
  <c r="M50" i="13"/>
  <c r="L50" i="13"/>
  <c r="K50" i="13"/>
  <c r="J50" i="13"/>
  <c r="I50" i="13"/>
  <c r="H50" i="13"/>
  <c r="G50" i="13"/>
  <c r="F50" i="13"/>
  <c r="E50" i="13"/>
  <c r="D51" i="13"/>
  <c r="D50" i="13"/>
  <c r="O109" i="13" l="1"/>
  <c r="N109" i="13"/>
  <c r="M109" i="13"/>
  <c r="L109" i="13"/>
  <c r="K109" i="13"/>
  <c r="J109" i="13"/>
  <c r="I109" i="13"/>
  <c r="H109" i="13"/>
  <c r="G109" i="13"/>
  <c r="F109" i="13"/>
  <c r="E109" i="13"/>
  <c r="O108" i="13"/>
  <c r="N108" i="13"/>
  <c r="M108" i="13"/>
  <c r="L108" i="13"/>
  <c r="K108" i="13"/>
  <c r="J108" i="13"/>
  <c r="I108" i="13"/>
  <c r="H108" i="13"/>
  <c r="G108" i="13"/>
  <c r="F108" i="13"/>
  <c r="E108" i="13"/>
  <c r="D109" i="13"/>
  <c r="D108" i="13"/>
  <c r="A12" i="13"/>
  <c r="A14" i="13" s="1"/>
  <c r="A16" i="13" s="1"/>
  <c r="A18" i="13" s="1"/>
  <c r="A20" i="13" s="1"/>
  <c r="A22" i="13" s="1"/>
  <c r="A24" i="13" s="1"/>
  <c r="A26" i="13" s="1"/>
  <c r="A28" i="13" s="1"/>
  <c r="A32" i="13" s="1"/>
  <c r="A34" i="13" s="1"/>
  <c r="A36" i="13" s="1"/>
  <c r="A38" i="13" s="1"/>
  <c r="A40" i="13" s="1"/>
  <c r="A42" i="13" s="1"/>
  <c r="A44" i="13" s="1"/>
  <c r="A46" i="13" s="1"/>
  <c r="A48" i="13" s="1"/>
  <c r="A52" i="13" s="1"/>
  <c r="A54" i="13" s="1"/>
  <c r="A56" i="13" s="1"/>
  <c r="A58" i="13" s="1"/>
  <c r="A60" i="13" s="1"/>
  <c r="A64" i="13" s="1"/>
  <c r="A66" i="13" s="1"/>
  <c r="A68" i="13" s="1"/>
  <c r="A70" i="13" s="1"/>
  <c r="A72" i="13" s="1"/>
  <c r="A74" i="13" s="1"/>
  <c r="A76" i="13" s="1"/>
  <c r="A78" i="13" s="1"/>
  <c r="A80" i="13" s="1"/>
  <c r="A82" i="13" l="1"/>
  <c r="A86" i="13" s="1"/>
  <c r="A88" i="13" s="1"/>
  <c r="O63" i="13"/>
  <c r="N63" i="13"/>
  <c r="M63" i="13"/>
  <c r="L63" i="13"/>
  <c r="K63" i="13"/>
  <c r="J63" i="13"/>
  <c r="I63" i="13"/>
  <c r="H63" i="13"/>
  <c r="G63" i="13"/>
  <c r="F63" i="13"/>
  <c r="E63" i="13"/>
  <c r="O62" i="13"/>
  <c r="N62" i="13"/>
  <c r="M62" i="13"/>
  <c r="L62" i="13"/>
  <c r="K62" i="13"/>
  <c r="J62" i="13"/>
  <c r="I62" i="13"/>
  <c r="H62" i="13"/>
  <c r="G62" i="13"/>
  <c r="F62" i="13"/>
  <c r="E62" i="13"/>
  <c r="D63" i="13"/>
  <c r="D62" i="13"/>
  <c r="Q57" i="13"/>
  <c r="Q56" i="13"/>
  <c r="Q55" i="13"/>
  <c r="Q54" i="13"/>
  <c r="R54" i="13" s="1"/>
  <c r="O31" i="13"/>
  <c r="N31" i="13"/>
  <c r="M31" i="13"/>
  <c r="L31" i="13"/>
  <c r="K31" i="13"/>
  <c r="J31" i="13"/>
  <c r="I31" i="13"/>
  <c r="H31" i="13"/>
  <c r="G31" i="13"/>
  <c r="F31" i="13"/>
  <c r="E31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D31" i="13"/>
  <c r="D9" i="13"/>
  <c r="D8" i="13"/>
  <c r="Q13" i="13"/>
  <c r="Q12" i="13"/>
  <c r="Q11" i="13"/>
  <c r="Q10" i="13"/>
  <c r="Q83" i="13"/>
  <c r="R82" i="13" s="1"/>
  <c r="Q82" i="13"/>
  <c r="Q19" i="13"/>
  <c r="Q18" i="13"/>
  <c r="Q17" i="13"/>
  <c r="Q16" i="13"/>
  <c r="P136" i="13"/>
  <c r="P135" i="13"/>
  <c r="P134" i="13"/>
  <c r="Q71" i="13"/>
  <c r="Q70" i="13"/>
  <c r="Q69" i="13"/>
  <c r="Q68" i="13"/>
  <c r="Q77" i="13"/>
  <c r="Q76" i="13"/>
  <c r="Q123" i="13"/>
  <c r="Q122" i="13"/>
  <c r="Q121" i="13"/>
  <c r="Q120" i="13"/>
  <c r="Q119" i="13"/>
  <c r="Q118" i="13"/>
  <c r="Q117" i="13"/>
  <c r="Q116" i="13"/>
  <c r="R120" i="13"/>
  <c r="Q108" i="13"/>
  <c r="Q115" i="13"/>
  <c r="Q114" i="13"/>
  <c r="Q111" i="13"/>
  <c r="Q110" i="13"/>
  <c r="Q113" i="13"/>
  <c r="Q112" i="13"/>
  <c r="Q107" i="13"/>
  <c r="Q106" i="13"/>
  <c r="Q105" i="13"/>
  <c r="Q104" i="13"/>
  <c r="Q103" i="13"/>
  <c r="Q102" i="13"/>
  <c r="Q101" i="13"/>
  <c r="R100" i="13" s="1"/>
  <c r="Q100" i="13"/>
  <c r="Q99" i="13"/>
  <c r="Q98" i="13"/>
  <c r="Q97" i="13"/>
  <c r="R96" i="13" s="1"/>
  <c r="Q96" i="13"/>
  <c r="Q95" i="13"/>
  <c r="Q94" i="13"/>
  <c r="Q93" i="13"/>
  <c r="Q92" i="13"/>
  <c r="Q91" i="13"/>
  <c r="Q90" i="13"/>
  <c r="Q89" i="13"/>
  <c r="Q88" i="13"/>
  <c r="Q87" i="13"/>
  <c r="Q86" i="13"/>
  <c r="Q81" i="13"/>
  <c r="Q80" i="13"/>
  <c r="Q79" i="13"/>
  <c r="Q78" i="13"/>
  <c r="Q75" i="13"/>
  <c r="Q74" i="13"/>
  <c r="Q73" i="13"/>
  <c r="Q72" i="13"/>
  <c r="Q67" i="13"/>
  <c r="Q66" i="13"/>
  <c r="Q65" i="13"/>
  <c r="Q64" i="13"/>
  <c r="Q61" i="13"/>
  <c r="Q60" i="13"/>
  <c r="Q59" i="13"/>
  <c r="Q58" i="13"/>
  <c r="Q53" i="13"/>
  <c r="Q52" i="13"/>
  <c r="Q47" i="13"/>
  <c r="Q46" i="13"/>
  <c r="Q49" i="13"/>
  <c r="Q48" i="13"/>
  <c r="Q45" i="13"/>
  <c r="Q44" i="13"/>
  <c r="Q43" i="13"/>
  <c r="Q42" i="13"/>
  <c r="Q41" i="13"/>
  <c r="Q40" i="13"/>
  <c r="Q39" i="13"/>
  <c r="Q38" i="13"/>
  <c r="R38" i="13" s="1"/>
  <c r="Q37" i="13"/>
  <c r="Q36" i="13"/>
  <c r="Q35" i="13"/>
  <c r="Q34" i="13"/>
  <c r="Q33" i="13"/>
  <c r="Q32" i="13"/>
  <c r="Q29" i="13"/>
  <c r="Q28" i="13"/>
  <c r="Q27" i="13"/>
  <c r="Q26" i="13"/>
  <c r="Q25" i="13"/>
  <c r="Q24" i="13"/>
  <c r="Q23" i="13"/>
  <c r="Q22" i="13"/>
  <c r="Q21" i="13"/>
  <c r="Q20" i="13"/>
  <c r="Q15" i="13"/>
  <c r="Q14" i="13"/>
  <c r="E138" i="13"/>
  <c r="F138" i="13"/>
  <c r="G138" i="13"/>
  <c r="I138" i="13"/>
  <c r="J138" i="13"/>
  <c r="K138" i="13"/>
  <c r="L138" i="13"/>
  <c r="M138" i="13"/>
  <c r="N138" i="13"/>
  <c r="O138" i="13"/>
  <c r="G133" i="13"/>
  <c r="I133" i="13"/>
  <c r="K133" i="13"/>
  <c r="M133" i="13"/>
  <c r="O133" i="13"/>
  <c r="R36" i="13"/>
  <c r="R44" i="13"/>
  <c r="R94" i="13"/>
  <c r="R32" i="13"/>
  <c r="R58" i="13"/>
  <c r="R102" i="13"/>
  <c r="R20" i="13"/>
  <c r="R78" i="13"/>
  <c r="R110" i="13"/>
  <c r="Q51" i="13"/>
  <c r="R22" i="13"/>
  <c r="R64" i="13"/>
  <c r="R80" i="13"/>
  <c r="Q50" i="13"/>
  <c r="R28" i="13"/>
  <c r="R24" i="13"/>
  <c r="P8" i="13"/>
  <c r="Q8" i="13" s="1"/>
  <c r="R52" i="13" l="1"/>
  <c r="R88" i="13"/>
  <c r="R76" i="13"/>
  <c r="R16" i="13"/>
  <c r="R18" i="13"/>
  <c r="R56" i="13"/>
  <c r="Q62" i="13"/>
  <c r="H138" i="13"/>
  <c r="R10" i="13"/>
  <c r="Q9" i="13"/>
  <c r="R8" i="13" s="1"/>
  <c r="A90" i="13"/>
  <c r="I137" i="13"/>
  <c r="R92" i="13"/>
  <c r="Q30" i="13"/>
  <c r="Q31" i="13"/>
  <c r="R30" i="13" s="1"/>
  <c r="D138" i="13"/>
  <c r="Q63" i="13"/>
  <c r="R62" i="13" s="1"/>
  <c r="M137" i="13"/>
  <c r="R50" i="13"/>
  <c r="I139" i="13"/>
  <c r="K137" i="13"/>
  <c r="O137" i="13"/>
  <c r="E133" i="13"/>
  <c r="R14" i="13"/>
  <c r="R26" i="13"/>
  <c r="R34" i="13"/>
  <c r="R40" i="13"/>
  <c r="R42" i="13"/>
  <c r="R48" i="13"/>
  <c r="R46" i="13"/>
  <c r="R60" i="13"/>
  <c r="R66" i="13"/>
  <c r="R72" i="13"/>
  <c r="R74" i="13"/>
  <c r="R86" i="13"/>
  <c r="R90" i="13"/>
  <c r="R98" i="13"/>
  <c r="R104" i="13"/>
  <c r="R106" i="13"/>
  <c r="R112" i="13"/>
  <c r="R114" i="13"/>
  <c r="R118" i="13"/>
  <c r="R122" i="13"/>
  <c r="G137" i="13"/>
  <c r="F133" i="13"/>
  <c r="F137" i="13" s="1"/>
  <c r="H133" i="13"/>
  <c r="H137" i="13" s="1"/>
  <c r="J133" i="13"/>
  <c r="J137" i="13" s="1"/>
  <c r="L133" i="13"/>
  <c r="L137" i="13" s="1"/>
  <c r="N133" i="13"/>
  <c r="N137" i="13" s="1"/>
  <c r="N139" i="13" s="1"/>
  <c r="Q109" i="13"/>
  <c r="R108" i="13" s="1"/>
  <c r="R116" i="13"/>
  <c r="R68" i="13"/>
  <c r="R70" i="13"/>
  <c r="R12" i="13"/>
  <c r="P50" i="13"/>
  <c r="Q85" i="13"/>
  <c r="D133" i="13"/>
  <c r="Q84" i="13"/>
  <c r="P30" i="13"/>
  <c r="F139" i="13" l="1"/>
  <c r="J139" i="13"/>
  <c r="O139" i="13"/>
  <c r="M139" i="13"/>
  <c r="E137" i="13"/>
  <c r="E139" i="13" s="1"/>
  <c r="K139" i="13"/>
  <c r="A92" i="13"/>
  <c r="H139" i="13"/>
  <c r="L139" i="13"/>
  <c r="G139" i="13"/>
  <c r="R84" i="13"/>
  <c r="D137" i="13"/>
  <c r="P133" i="13"/>
  <c r="P137" i="13" s="1"/>
  <c r="D139" i="13"/>
  <c r="P138" i="13"/>
  <c r="A94" i="13" l="1"/>
  <c r="P139" i="13"/>
  <c r="A96" i="13" l="1"/>
  <c r="A98" i="13" l="1"/>
  <c r="A100" i="13" l="1"/>
  <c r="A102" i="13" l="1"/>
  <c r="A104" i="13" l="1"/>
  <c r="A106" i="13" l="1"/>
  <c r="A110" i="13" l="1"/>
  <c r="P84" i="13"/>
  <c r="A112" i="13" l="1"/>
  <c r="A114" i="13" l="1"/>
  <c r="A116" i="13" l="1"/>
  <c r="A118" i="13" l="1"/>
  <c r="A120" i="13" l="1"/>
  <c r="A122" i="13" l="1"/>
  <c r="P108" i="13" l="1"/>
</calcChain>
</file>

<file path=xl/sharedStrings.xml><?xml version="1.0" encoding="utf-8"?>
<sst xmlns="http://schemas.openxmlformats.org/spreadsheetml/2006/main" count="268" uniqueCount="149">
  <si>
    <t>Directora de Administración y Finanzas</t>
  </si>
  <si>
    <t>M.C.A. Margarita Leo Cueva</t>
  </si>
  <si>
    <t>AUTORIZÓ:</t>
  </si>
  <si>
    <t>ELABORÓ:</t>
  </si>
  <si>
    <r>
      <rPr>
        <sz val="6"/>
        <rFont val="Times New Roman"/>
        <family val="1"/>
      </rPr>
      <t>4</t>
    </r>
    <r>
      <rPr>
        <sz val="8"/>
        <rFont val="Times New Roman"/>
        <family val="1"/>
      </rPr>
      <t>.R</t>
    </r>
  </si>
  <si>
    <r>
      <rPr>
        <sz val="6"/>
        <rFont val="Times New Roman"/>
        <family val="1"/>
      </rPr>
      <t>3</t>
    </r>
    <r>
      <rPr>
        <sz val="8"/>
        <rFont val="Times New Roman"/>
        <family val="1"/>
      </rPr>
      <t>. P</t>
    </r>
  </si>
  <si>
    <t>Instalaciones Especiales</t>
  </si>
  <si>
    <t>Avance</t>
  </si>
  <si>
    <t>DIC.</t>
  </si>
  <si>
    <r>
      <rPr>
        <b/>
        <sz val="8"/>
        <rFont val="Arial"/>
        <family val="2"/>
      </rPr>
      <t>2</t>
    </r>
    <r>
      <rPr>
        <b/>
        <sz val="12"/>
        <rFont val="Arial"/>
        <family val="2"/>
      </rPr>
      <t>. Rutina/mes:</t>
    </r>
  </si>
  <si>
    <r>
      <rPr>
        <b/>
        <sz val="6"/>
        <rFont val="Calibri"/>
        <family val="2"/>
      </rPr>
      <t>1</t>
    </r>
    <r>
      <rPr>
        <b/>
        <sz val="11"/>
        <rFont val="Calibri"/>
        <family val="2"/>
      </rPr>
      <t>. No.</t>
    </r>
  </si>
  <si>
    <t>E. Periodo al que aplica</t>
  </si>
  <si>
    <t>D. Fecha de elaboración:</t>
  </si>
  <si>
    <t>de</t>
  </si>
  <si>
    <t>C. Página</t>
  </si>
  <si>
    <t xml:space="preserve">Datos de los Registros (evidencia): </t>
  </si>
  <si>
    <t xml:space="preserve">     B: Código/Revisión;Fecha:</t>
  </si>
  <si>
    <t>F-24-004/R1;300415</t>
  </si>
  <si>
    <t xml:space="preserve">     A. Nombre del Formato:</t>
  </si>
  <si>
    <t>Encabezado General</t>
  </si>
  <si>
    <t>Reparación piso de soporte técnico</t>
  </si>
  <si>
    <t>Reparación de azulejo baño edificio H</t>
  </si>
  <si>
    <t>Mantenimiento a cerrajeria</t>
  </si>
  <si>
    <t>Observaciones</t>
  </si>
  <si>
    <t>Revisión y limpieza de azoteas.</t>
  </si>
  <si>
    <t>Verificación diaria del suministro de agua en cisterna, muebles sanitarios . En su caso reparar o programar su reparación</t>
  </si>
  <si>
    <t>Revisión de cespol, tarjas y fregaderos que no exista fuga y/o esten tapados, en su caso reparar o programar su reparación</t>
  </si>
  <si>
    <t>ALUMBRADO</t>
  </si>
  <si>
    <t>Verificar centros de carga e interruptores, en caso de falla determinar la causa que la origina y programas su reparación si cuenta con los conocimientos.</t>
  </si>
  <si>
    <t>Reparación piso de salón No. 11</t>
  </si>
  <si>
    <t>Total</t>
  </si>
  <si>
    <t>I</t>
  </si>
  <si>
    <t>Riego</t>
  </si>
  <si>
    <t>Barrido y limpieza de jardines y jardineras</t>
  </si>
  <si>
    <t>Recolección de basura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</si>
  <si>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</si>
  <si>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</si>
  <si>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</si>
  <si>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</si>
  <si>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</si>
  <si>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</si>
  <si>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</si>
  <si>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</si>
  <si>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</si>
  <si>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</si>
  <si>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</si>
  <si>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Infraestructura externa</t>
  </si>
  <si>
    <t>Infraestructura interna</t>
  </si>
  <si>
    <t>Pintar y atornillar barras minusvalidos</t>
  </si>
  <si>
    <t>Pintura salones y pasillos edificio C</t>
  </si>
  <si>
    <t xml:space="preserve">Jardineria. </t>
  </si>
  <si>
    <t>Poda de prados.</t>
  </si>
  <si>
    <t>Actividades rutinarias</t>
  </si>
  <si>
    <t>Mantenimiento a canceleria</t>
  </si>
  <si>
    <t>Mantenimiento a muebles salones</t>
  </si>
  <si>
    <t>Mantenimiento muebles de oficinas</t>
  </si>
  <si>
    <t>Extintores.</t>
  </si>
  <si>
    <t xml:space="preserve">Subestación. </t>
  </si>
  <si>
    <t xml:space="preserve">Hidroneumatico. </t>
  </si>
  <si>
    <t xml:space="preserve">Fumigación. </t>
  </si>
  <si>
    <t>Mtto. aires acondicionados</t>
  </si>
  <si>
    <t>DESCRIPCIÓN</t>
  </si>
  <si>
    <t>Colocación adornos mes patrio</t>
  </si>
  <si>
    <t xml:space="preserve">Poda de árboles y plantas </t>
  </si>
  <si>
    <t>Mantenimiento a jardineras</t>
  </si>
  <si>
    <t>II</t>
  </si>
  <si>
    <t>III</t>
  </si>
  <si>
    <t>IV</t>
  </si>
  <si>
    <t>V</t>
  </si>
  <si>
    <t>VI</t>
  </si>
  <si>
    <t>Costos</t>
  </si>
  <si>
    <t>Pintura y reparación de tapas de registros</t>
  </si>
  <si>
    <t>Jefe del Depto. Mantenimiento de Instalaciones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</si>
  <si>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</si>
  <si>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</si>
  <si>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</si>
  <si>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</si>
  <si>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</si>
  <si>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</si>
  <si>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</si>
  <si>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</si>
  <si>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</si>
  <si>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</si>
  <si>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</si>
  <si>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</si>
  <si>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Actividades Programadas en el mes.</t>
    </r>
    <r>
      <rPr>
        <vertAlign val="superscript"/>
        <sz val="8"/>
        <rFont val="Arial"/>
        <family val="2"/>
      </rPr>
      <t xml:space="preserve"> 2</t>
    </r>
  </si>
  <si>
    <t>Actividades reprogramadas  de meses anteriores. 2</t>
  </si>
  <si>
    <r>
      <t xml:space="preserve">Total de actividades. </t>
    </r>
    <r>
      <rPr>
        <vertAlign val="superscript"/>
        <sz val="8"/>
        <rFont val="Arial"/>
        <family val="2"/>
      </rPr>
      <t>4</t>
    </r>
  </si>
  <si>
    <r>
      <t xml:space="preserve">Total de actividades realizadas. </t>
    </r>
    <r>
      <rPr>
        <vertAlign val="superscript"/>
        <sz val="8"/>
        <rFont val="Arial"/>
        <family val="2"/>
      </rPr>
      <t>5</t>
    </r>
  </si>
  <si>
    <r>
      <t xml:space="preserve">% de efectividad. </t>
    </r>
    <r>
      <rPr>
        <vertAlign val="superscript"/>
        <sz val="8"/>
        <rFont val="Arial"/>
        <family val="2"/>
      </rPr>
      <t>6</t>
    </r>
  </si>
  <si>
    <t>PROGRAMA DE MANTENIMIENTO A LA INFRAESTRUCTURA FISICA</t>
  </si>
  <si>
    <t>Orilla de guarniciones, desbrozar  y otros</t>
  </si>
  <si>
    <t>Cajeteo de arboles y setos y calar arboles</t>
  </si>
  <si>
    <t>Pintura laboratorios y pasillos Edificio G</t>
  </si>
  <si>
    <t>Pintar barda de escaleras de edificio J</t>
  </si>
  <si>
    <t>Desbrozar prados y areas petreas y limpieza de canales pluviales</t>
  </si>
  <si>
    <t>Pintar postes de luminarias ubicadas en andadores</t>
  </si>
  <si>
    <t>L.C. Leticia Martínez Padilla</t>
  </si>
  <si>
    <t>Pintar barandal de escaleras edificio J</t>
  </si>
  <si>
    <t>Tirar árbol seco a un costado de Edificio I</t>
  </si>
  <si>
    <t>Pintar rayas precaucion estacionamientos 1, 2 y 3</t>
  </si>
  <si>
    <t>Reparación de pared de registros</t>
  </si>
  <si>
    <t>Cambio de tecnología de lámparas tradicionales por lámparas LED, en espacios donde se requiere.</t>
  </si>
  <si>
    <t>Suministro de agua de garrafon: 5 días de la semana</t>
  </si>
  <si>
    <t>Mtto. plumas de los estacionamientos 1, 2 y 3</t>
  </si>
  <si>
    <t>Pintar fachadas de edificios G e I</t>
  </si>
  <si>
    <t>Revisión y limpieza de canales de desagüe de agua pluvial</t>
  </si>
  <si>
    <t>Pintar macetones del interior de edificios</t>
  </si>
  <si>
    <t>Pintar guarniciones en andadores y patio</t>
  </si>
  <si>
    <t>Reparación de banquetas de andadores</t>
  </si>
  <si>
    <t>Pintura salones y pasillos edificio J</t>
  </si>
  <si>
    <t>Instalación de alumbrado en banqueta, al exterior de la caseta de vigilancia 3</t>
  </si>
  <si>
    <t>Instalación de alumbrado en la parte posterior del edificio J</t>
  </si>
  <si>
    <t>Poda de setos y arbustos</t>
  </si>
  <si>
    <t>Desinfección de cisterna</t>
  </si>
  <si>
    <t>Inspección del funcionamiento de lámparas, apagadores y contactos, sustituir en caso de descompostura (3 Sedes)</t>
  </si>
  <si>
    <t>Inspección perimetral y reforzamiento de malla (en caso de ser necesario)</t>
  </si>
  <si>
    <t>Colocación adornos navidad</t>
  </si>
  <si>
    <t>F-16-051/R1;210817</t>
  </si>
  <si>
    <t>Se reprograma por cambio de actividades</t>
  </si>
  <si>
    <t>Se reprograma la actividad por insuficiencia presupuestal</t>
  </si>
  <si>
    <t>Se reprograma la actividad para el siguiente año,  por insuficiencia presupuestal</t>
  </si>
  <si>
    <t>Se cancela la actividad para el siguiente año,  por insuficiencia presupuestal</t>
  </si>
  <si>
    <t>Se reprograma la actividad para el siguiente año, por insuficiencia presupuestal</t>
  </si>
  <si>
    <r>
      <t xml:space="preserve">Actividades a reprogramar para el siguiente año </t>
    </r>
    <r>
      <rPr>
        <vertAlign val="superscript"/>
        <sz val="8"/>
        <rFont val="Arial"/>
        <family val="2"/>
      </rPr>
      <t>3</t>
    </r>
  </si>
  <si>
    <r>
      <t xml:space="preserve">Actividades a reprogramar en el mismo año. </t>
    </r>
    <r>
      <rPr>
        <vertAlign val="superscript"/>
        <sz val="8"/>
        <rFont val="Arial"/>
        <family val="2"/>
      </rPr>
      <t>3</t>
    </r>
  </si>
  <si>
    <t>ACTIVIDADES REALIZADAS NO PROGRAMADAS</t>
  </si>
  <si>
    <t>1.-</t>
  </si>
  <si>
    <t>Instalación de tina de hidromasaje en Laboratorio de Terapia Física</t>
  </si>
  <si>
    <t>2.-</t>
  </si>
  <si>
    <t>Colocación de paredes en espacio de tina de hidromasaje</t>
  </si>
  <si>
    <t>3.-</t>
  </si>
  <si>
    <t>Instalación de tubería para poner en funcionamiento tarjas en el laboratorio de enfermería</t>
  </si>
  <si>
    <t>Adecuaciones al laboratorio de enfermería (Instalación de tubería para poner en funcionamiento tarjas en el laboratorio de enfermería, colocación de cortinas, instalación de tarjas, pintado de paredes)</t>
  </si>
  <si>
    <t>4.-</t>
  </si>
  <si>
    <t>Realización de base para colocación de escultura</t>
  </si>
  <si>
    <t>Elaboración de protecciones para instalaciones de la Sede Cuautepec</t>
  </si>
  <si>
    <t>Elaboración de cajas para transportar pantalles de soporte técnico</t>
  </si>
  <si>
    <t>5.-</t>
  </si>
  <si>
    <t>6.-</t>
  </si>
  <si>
    <t>7.-</t>
  </si>
  <si>
    <t>Cambio de iluminación al interior del Aula Modular</t>
  </si>
  <si>
    <t>Mantenimiento a los gabinetes de iluminación en Aulas del Edificio C</t>
  </si>
  <si>
    <t>8.-</t>
  </si>
  <si>
    <t>9.-</t>
  </si>
  <si>
    <t>Instalación de soportes de pantallas en Aulas de edificio C y J</t>
  </si>
  <si>
    <t>10.-</t>
  </si>
  <si>
    <t>Mantenimiento al techo del Edificio F</t>
  </si>
  <si>
    <t>11.-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</si>
</sst>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"/>
    <numFmt numFmtId="165" formatCode="0.0%"/>
    <numFmt numFmtId="166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  <font>
      <b/>
      <sz val="6"/>
      <name val="Calibri"/>
      <family val="2"/>
    </font>
    <font>
      <b/>
      <sz val="11"/>
      <name val="Calibri"/>
      <family val="2"/>
    </font>
    <font>
      <sz val="12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Calibri"/>
      <family val="2"/>
      <scheme val="minor"/>
    </font>
    <font>
      <sz val="10"/>
      <name val="Arial"/>
      <family val="2"/>
    </font>
    <font>
      <vertAlign val="superscript"/>
      <sz val="8"/>
      <name val="Arial"/>
      <family val="2"/>
    </font>
    <font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auto="1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hair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7" fillId="0" borderId="0"/>
  </cellStyleXfs>
  <cellXfs count="2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15" fillId="0" borderId="2" xfId="3" applyFont="1" applyBorder="1" applyAlignment="1"/>
    <xf numFmtId="0" fontId="2" fillId="0" borderId="0" xfId="0" applyFont="1" applyBorder="1"/>
    <xf numFmtId="0" fontId="12" fillId="0" borderId="3" xfId="0" applyFont="1" applyBorder="1" applyAlignment="1">
      <alignment horizontal="center" vertical="center" wrapText="1"/>
    </xf>
    <xf numFmtId="0" fontId="16" fillId="5" borderId="2" xfId="3" applyFont="1" applyFill="1" applyBorder="1" applyAlignment="1">
      <alignment horizontal="center" vertical="center"/>
    </xf>
    <xf numFmtId="0" fontId="17" fillId="0" borderId="23" xfId="3" applyFont="1" applyBorder="1" applyAlignment="1">
      <alignment horizontal="centerContinuous" vertical="center"/>
    </xf>
    <xf numFmtId="0" fontId="17" fillId="0" borderId="24" xfId="3" applyFont="1" applyBorder="1" applyAlignment="1">
      <alignment horizontal="centerContinuous" vertical="center"/>
    </xf>
    <xf numFmtId="0" fontId="17" fillId="0" borderId="25" xfId="3" applyFont="1" applyBorder="1" applyAlignment="1">
      <alignment horizontal="centerContinuous" vertical="center"/>
    </xf>
    <xf numFmtId="0" fontId="15" fillId="0" borderId="0" xfId="0" applyFont="1" applyFill="1" applyBorder="1"/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shrinkToFit="1"/>
    </xf>
    <xf numFmtId="0" fontId="10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7" fillId="0" borderId="11" xfId="3" applyFont="1" applyBorder="1" applyAlignment="1">
      <alignment horizontal="centerContinuous" vertical="center"/>
    </xf>
    <xf numFmtId="0" fontId="17" fillId="0" borderId="10" xfId="3" applyFont="1" applyBorder="1" applyAlignment="1">
      <alignment horizontal="centerContinuous" vertical="center"/>
    </xf>
    <xf numFmtId="0" fontId="5" fillId="6" borderId="33" xfId="0" applyFont="1" applyFill="1" applyBorder="1" applyAlignment="1">
      <alignment horizontal="center" vertical="center"/>
    </xf>
    <xf numFmtId="164" fontId="3" fillId="6" borderId="33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164" fontId="3" fillId="6" borderId="42" xfId="0" applyNumberFormat="1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164" fontId="3" fillId="6" borderId="45" xfId="0" applyNumberFormat="1" applyFont="1" applyFill="1" applyBorder="1" applyAlignment="1">
      <alignment horizontal="center" vertical="center"/>
    </xf>
    <xf numFmtId="164" fontId="3" fillId="8" borderId="39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center" vertical="center"/>
    </xf>
    <xf numFmtId="164" fontId="3" fillId="7" borderId="39" xfId="0" applyNumberFormat="1" applyFont="1" applyFill="1" applyBorder="1" applyAlignment="1">
      <alignment horizontal="center" vertical="center"/>
    </xf>
    <xf numFmtId="164" fontId="3" fillId="7" borderId="33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164" fontId="3" fillId="7" borderId="48" xfId="0" applyNumberFormat="1" applyFont="1" applyFill="1" applyBorder="1" applyAlignment="1">
      <alignment horizontal="center" vertical="center"/>
    </xf>
    <xf numFmtId="164" fontId="11" fillId="0" borderId="48" xfId="0" applyNumberFormat="1" applyFont="1" applyFill="1" applyBorder="1" applyAlignment="1">
      <alignment horizontal="center" vertical="center"/>
    </xf>
    <xf numFmtId="164" fontId="14" fillId="0" borderId="45" xfId="2" applyNumberFormat="1" applyFont="1" applyFill="1" applyBorder="1" applyAlignment="1">
      <alignment horizontal="center" vertical="center"/>
    </xf>
    <xf numFmtId="164" fontId="14" fillId="0" borderId="42" xfId="2" applyNumberFormat="1" applyFont="1" applyFill="1" applyBorder="1" applyAlignment="1">
      <alignment horizontal="center" vertical="center"/>
    </xf>
    <xf numFmtId="164" fontId="3" fillId="8" borderId="48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/>
    </xf>
    <xf numFmtId="1" fontId="4" fillId="0" borderId="56" xfId="0" applyNumberFormat="1" applyFont="1" applyFill="1" applyBorder="1" applyAlignment="1">
      <alignment horizontal="center" vertical="center"/>
    </xf>
    <xf numFmtId="1" fontId="4" fillId="0" borderId="57" xfId="0" applyNumberFormat="1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 vertical="center"/>
    </xf>
    <xf numFmtId="9" fontId="5" fillId="2" borderId="59" xfId="1" applyNumberFormat="1" applyFont="1" applyFill="1" applyBorder="1" applyAlignment="1">
      <alignment horizontal="center" vertical="center"/>
    </xf>
    <xf numFmtId="165" fontId="4" fillId="2" borderId="60" xfId="1" applyNumberFormat="1" applyFont="1" applyFill="1" applyBorder="1" applyAlignment="1">
      <alignment horizontal="center" vertical="center"/>
    </xf>
    <xf numFmtId="164" fontId="3" fillId="4" borderId="39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0" fontId="2" fillId="9" borderId="0" xfId="0" applyFont="1" applyFill="1"/>
    <xf numFmtId="0" fontId="2" fillId="8" borderId="0" xfId="0" applyFont="1" applyFill="1"/>
    <xf numFmtId="0" fontId="2" fillId="11" borderId="0" xfId="0" applyFont="1" applyFill="1"/>
    <xf numFmtId="0" fontId="2" fillId="10" borderId="0" xfId="0" applyFont="1" applyFill="1"/>
    <xf numFmtId="164" fontId="3" fillId="11" borderId="42" xfId="0" applyNumberFormat="1" applyFont="1" applyFill="1" applyBorder="1" applyAlignment="1">
      <alignment horizontal="center" vertical="center"/>
    </xf>
    <xf numFmtId="164" fontId="3" fillId="11" borderId="45" xfId="0" applyNumberFormat="1" applyFont="1" applyFill="1" applyBorder="1" applyAlignment="1">
      <alignment horizontal="center" vertical="center"/>
    </xf>
    <xf numFmtId="164" fontId="3" fillId="11" borderId="4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9" fontId="5" fillId="0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center" vertical="center"/>
    </xf>
    <xf numFmtId="164" fontId="3" fillId="6" borderId="33" xfId="0" applyNumberFormat="1" applyFont="1" applyFill="1" applyBorder="1" applyAlignment="1">
      <alignment horizontal="center" vertical="center"/>
    </xf>
    <xf numFmtId="164" fontId="3" fillId="6" borderId="42" xfId="0" applyNumberFormat="1" applyFont="1" applyFill="1" applyBorder="1" applyAlignment="1">
      <alignment horizontal="center" vertical="center"/>
    </xf>
    <xf numFmtId="164" fontId="3" fillId="6" borderId="45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3" fillId="6" borderId="33" xfId="0" applyNumberFormat="1" applyFont="1" applyFill="1" applyBorder="1" applyAlignment="1">
      <alignment horizontal="center" vertical="center"/>
    </xf>
    <xf numFmtId="164" fontId="3" fillId="6" borderId="45" xfId="0" applyNumberFormat="1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164" fontId="3" fillId="6" borderId="36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164" fontId="3" fillId="9" borderId="42" xfId="0" applyNumberFormat="1" applyFont="1" applyFill="1" applyBorder="1" applyAlignment="1">
      <alignment horizontal="center" vertical="center"/>
    </xf>
    <xf numFmtId="164" fontId="3" fillId="6" borderId="33" xfId="0" applyNumberFormat="1" applyFont="1" applyFill="1" applyBorder="1" applyAlignment="1">
      <alignment horizontal="center" vertical="center"/>
    </xf>
    <xf numFmtId="164" fontId="3" fillId="6" borderId="42" xfId="0" applyNumberFormat="1" applyFont="1" applyFill="1" applyBorder="1" applyAlignment="1">
      <alignment horizontal="center" vertical="center"/>
    </xf>
    <xf numFmtId="164" fontId="3" fillId="10" borderId="39" xfId="0" applyNumberFormat="1" applyFont="1" applyFill="1" applyBorder="1" applyAlignment="1">
      <alignment horizontal="center" vertical="center"/>
    </xf>
    <xf numFmtId="164" fontId="3" fillId="10" borderId="48" xfId="0" applyNumberFormat="1" applyFont="1" applyFill="1" applyBorder="1" applyAlignment="1">
      <alignment horizontal="center" vertical="center"/>
    </xf>
    <xf numFmtId="164" fontId="3" fillId="10" borderId="42" xfId="0" applyNumberFormat="1" applyFont="1" applyFill="1" applyBorder="1" applyAlignment="1">
      <alignment horizontal="center" vertical="center"/>
    </xf>
    <xf numFmtId="0" fontId="29" fillId="0" borderId="0" xfId="0" applyFont="1"/>
    <xf numFmtId="0" fontId="23" fillId="6" borderId="34" xfId="0" applyFont="1" applyFill="1" applyBorder="1" applyAlignment="1">
      <alignment horizontal="left" vertical="center" wrapText="1"/>
    </xf>
    <xf numFmtId="0" fontId="23" fillId="6" borderId="43" xfId="0" applyFont="1" applyFill="1" applyBorder="1" applyAlignment="1">
      <alignment horizontal="left" vertical="center" wrapText="1"/>
    </xf>
    <xf numFmtId="164" fontId="3" fillId="0" borderId="49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center" vertical="center" wrapText="1"/>
    </xf>
    <xf numFmtId="1" fontId="24" fillId="6" borderId="32" xfId="0" applyNumberFormat="1" applyFont="1" applyFill="1" applyBorder="1" applyAlignment="1">
      <alignment horizontal="center" vertical="center" wrapText="1"/>
    </xf>
    <xf numFmtId="1" fontId="24" fillId="6" borderId="41" xfId="0" applyNumberFormat="1" applyFont="1" applyFill="1" applyBorder="1" applyAlignment="1">
      <alignment horizontal="center" vertical="center" wrapText="1"/>
    </xf>
    <xf numFmtId="0" fontId="23" fillId="6" borderId="33" xfId="0" applyFont="1" applyFill="1" applyBorder="1" applyAlignment="1">
      <alignment horizontal="left" vertical="center" wrapText="1"/>
    </xf>
    <xf numFmtId="0" fontId="23" fillId="6" borderId="42" xfId="0" applyFont="1" applyFill="1" applyBorder="1" applyAlignment="1">
      <alignment horizontal="left" vertical="center" wrapText="1"/>
    </xf>
    <xf numFmtId="164" fontId="3" fillId="6" borderId="33" xfId="0" applyNumberFormat="1" applyFont="1" applyFill="1" applyBorder="1" applyAlignment="1">
      <alignment horizontal="center" vertical="center"/>
    </xf>
    <xf numFmtId="164" fontId="3" fillId="6" borderId="42" xfId="0" applyNumberFormat="1" applyFont="1" applyFill="1" applyBorder="1" applyAlignment="1">
      <alignment horizontal="center" vertical="center"/>
    </xf>
    <xf numFmtId="1" fontId="8" fillId="0" borderId="47" xfId="0" applyNumberFormat="1" applyFont="1" applyFill="1" applyBorder="1" applyAlignment="1">
      <alignment horizontal="center" vertical="center" wrapText="1"/>
    </xf>
    <xf numFmtId="1" fontId="8" fillId="0" borderId="41" xfId="0" applyNumberFormat="1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164" fontId="3" fillId="0" borderId="48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44" fontId="3" fillId="6" borderId="24" xfId="4" applyFont="1" applyFill="1" applyBorder="1" applyAlignment="1">
      <alignment horizontal="center" vertical="center"/>
    </xf>
    <xf numFmtId="44" fontId="3" fillId="6" borderId="65" xfId="4" applyFont="1" applyFill="1" applyBorder="1" applyAlignment="1">
      <alignment horizontal="center" vertical="center"/>
    </xf>
    <xf numFmtId="44" fontId="3" fillId="0" borderId="64" xfId="4" applyFont="1" applyFill="1" applyBorder="1" applyAlignment="1">
      <alignment horizontal="center" vertical="center"/>
    </xf>
    <xf numFmtId="44" fontId="3" fillId="0" borderId="65" xfId="4" applyFont="1" applyFill="1" applyBorder="1" applyAlignment="1">
      <alignment horizontal="center" vertical="center"/>
    </xf>
    <xf numFmtId="164" fontId="3" fillId="0" borderId="40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center" vertical="center" wrapText="1"/>
    </xf>
    <xf numFmtId="0" fontId="23" fillId="6" borderId="46" xfId="0" applyFont="1" applyFill="1" applyBorder="1" applyAlignment="1">
      <alignment horizontal="left" vertical="center" wrapText="1"/>
    </xf>
    <xf numFmtId="164" fontId="3" fillId="0" borderId="34" xfId="0" applyNumberFormat="1" applyFont="1" applyFill="1" applyBorder="1" applyAlignment="1">
      <alignment horizontal="center" vertical="center" wrapText="1"/>
    </xf>
    <xf numFmtId="0" fontId="8" fillId="0" borderId="17" xfId="3" applyNumberFormat="1" applyFont="1" applyBorder="1" applyAlignment="1">
      <alignment horizontal="center"/>
    </xf>
    <xf numFmtId="0" fontId="8" fillId="0" borderId="16" xfId="3" applyNumberFormat="1" applyFont="1" applyBorder="1" applyAlignment="1">
      <alignment horizontal="center"/>
    </xf>
    <xf numFmtId="0" fontId="8" fillId="0" borderId="18" xfId="3" applyNumberFormat="1" applyFont="1" applyBorder="1" applyAlignment="1">
      <alignment horizontal="center"/>
    </xf>
    <xf numFmtId="0" fontId="7" fillId="0" borderId="64" xfId="0" applyFont="1" applyFill="1" applyBorder="1" applyAlignment="1">
      <alignment vertical="center" wrapText="1" shrinkToFit="1"/>
    </xf>
    <xf numFmtId="0" fontId="7" fillId="0" borderId="65" xfId="0" applyFont="1" applyFill="1" applyBorder="1" applyAlignment="1">
      <alignment vertical="center" wrapText="1" shrinkToFit="1"/>
    </xf>
    <xf numFmtId="164" fontId="3" fillId="6" borderId="36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vertical="center" wrapText="1" shrinkToFit="1"/>
    </xf>
    <xf numFmtId="0" fontId="7" fillId="0" borderId="42" xfId="0" applyFont="1" applyFill="1" applyBorder="1" applyAlignment="1">
      <alignment vertical="center" wrapText="1" shrinkToFit="1"/>
    </xf>
    <xf numFmtId="0" fontId="7" fillId="0" borderId="39" xfId="0" applyFont="1" applyFill="1" applyBorder="1" applyAlignment="1">
      <alignment vertical="center" wrapText="1"/>
    </xf>
    <xf numFmtId="0" fontId="7" fillId="0" borderId="45" xfId="0" applyFont="1" applyFill="1" applyBorder="1" applyAlignment="1">
      <alignment vertical="center" wrapText="1"/>
    </xf>
    <xf numFmtId="164" fontId="3" fillId="0" borderId="45" xfId="0" applyNumberFormat="1" applyFont="1" applyFill="1" applyBorder="1" applyAlignment="1">
      <alignment horizontal="center" vertical="center"/>
    </xf>
    <xf numFmtId="0" fontId="8" fillId="3" borderId="29" xfId="3" applyFont="1" applyFill="1" applyBorder="1" applyAlignment="1">
      <alignment horizontal="center"/>
    </xf>
    <xf numFmtId="0" fontId="8" fillId="3" borderId="2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3" borderId="7" xfId="3" applyFont="1" applyFill="1" applyBorder="1" applyAlignment="1">
      <alignment horizontal="center"/>
    </xf>
    <xf numFmtId="0" fontId="8" fillId="3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15" fillId="0" borderId="1" xfId="3" applyFont="1" applyBorder="1" applyAlignment="1">
      <alignment horizontal="center"/>
    </xf>
    <xf numFmtId="0" fontId="24" fillId="6" borderId="32" xfId="0" applyFont="1" applyFill="1" applyBorder="1" applyAlignment="1">
      <alignment horizontal="center" vertical="center" wrapText="1"/>
    </xf>
    <xf numFmtId="0" fontId="24" fillId="6" borderId="35" xfId="0" applyFont="1" applyFill="1" applyBorder="1" applyAlignment="1">
      <alignment horizontal="center" vertical="center" wrapText="1"/>
    </xf>
    <xf numFmtId="0" fontId="23" fillId="6" borderId="36" xfId="0" applyFont="1" applyFill="1" applyBorder="1" applyAlignment="1">
      <alignment horizontal="left" vertical="center" wrapText="1"/>
    </xf>
    <xf numFmtId="1" fontId="8" fillId="0" borderId="38" xfId="0" applyNumberFormat="1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/>
    </xf>
    <xf numFmtId="0" fontId="21" fillId="0" borderId="6" xfId="3" applyFont="1" applyBorder="1" applyAlignment="1">
      <alignment horizontal="center" vertical="center" shrinkToFit="1"/>
    </xf>
    <xf numFmtId="0" fontId="21" fillId="0" borderId="5" xfId="3" applyFont="1" applyBorder="1" applyAlignment="1">
      <alignment horizontal="center" vertical="center" shrinkToFit="1"/>
    </xf>
    <xf numFmtId="0" fontId="8" fillId="3" borderId="6" xfId="3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8" fillId="3" borderId="31" xfId="3" applyFont="1" applyFill="1" applyBorder="1" applyAlignment="1">
      <alignment horizontal="center"/>
    </xf>
    <xf numFmtId="0" fontId="8" fillId="0" borderId="13" xfId="3" applyFont="1" applyFill="1" applyBorder="1" applyAlignment="1">
      <alignment horizontal="center"/>
    </xf>
    <xf numFmtId="0" fontId="8" fillId="0" borderId="12" xfId="3" applyFont="1" applyFill="1" applyBorder="1" applyAlignment="1">
      <alignment horizontal="center"/>
    </xf>
    <xf numFmtId="0" fontId="8" fillId="0" borderId="14" xfId="3" applyFont="1" applyFill="1" applyBorder="1" applyAlignment="1">
      <alignment horizontal="center"/>
    </xf>
    <xf numFmtId="44" fontId="3" fillId="6" borderId="63" xfId="4" applyFont="1" applyFill="1" applyBorder="1" applyAlignment="1">
      <alignment horizontal="center" vertical="center"/>
    </xf>
    <xf numFmtId="1" fontId="8" fillId="0" borderId="44" xfId="0" applyNumberFormat="1" applyFont="1" applyFill="1" applyBorder="1" applyAlignment="1">
      <alignment horizontal="center" vertical="center" wrapText="1"/>
    </xf>
    <xf numFmtId="0" fontId="8" fillId="3" borderId="30" xfId="3" applyFont="1" applyFill="1" applyBorder="1" applyAlignment="1">
      <alignment horizontal="center"/>
    </xf>
    <xf numFmtId="166" fontId="8" fillId="4" borderId="31" xfId="3" applyNumberFormat="1" applyFont="1" applyFill="1" applyBorder="1" applyAlignment="1">
      <alignment horizontal="center"/>
    </xf>
    <xf numFmtId="1" fontId="24" fillId="6" borderId="44" xfId="0" applyNumberFormat="1" applyFont="1" applyFill="1" applyBorder="1" applyAlignment="1">
      <alignment horizontal="center" vertical="center" wrapText="1"/>
    </xf>
    <xf numFmtId="0" fontId="23" fillId="6" borderId="45" xfId="0" applyFont="1" applyFill="1" applyBorder="1" applyAlignment="1">
      <alignment horizontal="left" vertical="center" wrapText="1"/>
    </xf>
    <xf numFmtId="164" fontId="3" fillId="6" borderId="45" xfId="0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vertical="center" wrapText="1" shrinkToFit="1"/>
    </xf>
    <xf numFmtId="0" fontId="7" fillId="0" borderId="45" xfId="0" applyFont="1" applyFill="1" applyBorder="1" applyAlignment="1">
      <alignment vertical="center" wrapText="1" shrinkToFit="1"/>
    </xf>
    <xf numFmtId="0" fontId="22" fillId="0" borderId="39" xfId="0" applyFont="1" applyFill="1" applyBorder="1" applyAlignment="1">
      <alignment horizontal="left" vertical="center" wrapText="1"/>
    </xf>
    <xf numFmtId="0" fontId="22" fillId="0" borderId="42" xfId="0" applyFont="1" applyFill="1" applyBorder="1" applyAlignment="1">
      <alignment horizontal="left" vertical="center" wrapText="1"/>
    </xf>
    <xf numFmtId="0" fontId="22" fillId="12" borderId="48" xfId="0" applyFont="1" applyFill="1" applyBorder="1" applyAlignment="1">
      <alignment horizontal="left" vertical="center" wrapText="1"/>
    </xf>
    <xf numFmtId="0" fontId="22" fillId="12" borderId="42" xfId="0" applyFont="1" applyFill="1" applyBorder="1" applyAlignment="1">
      <alignment horizontal="left" vertical="center" wrapText="1"/>
    </xf>
    <xf numFmtId="1" fontId="8" fillId="0" borderId="32" xfId="0" applyNumberFormat="1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left" vertical="center" wrapText="1"/>
    </xf>
    <xf numFmtId="164" fontId="3" fillId="0" borderId="33" xfId="0" applyNumberFormat="1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top" wrapText="1"/>
    </xf>
    <xf numFmtId="0" fontId="22" fillId="0" borderId="42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center" wrapText="1"/>
    </xf>
    <xf numFmtId="164" fontId="3" fillId="0" borderId="36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7" fillId="0" borderId="36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left" vertical="center" wrapText="1"/>
    </xf>
  </cellXfs>
  <cellStyles count="7">
    <cellStyle name="Hipervínculo" xfId="2" builtinId="8"/>
    <cellStyle name="Moneda" xfId="4" builtinId="4"/>
    <cellStyle name="Moneda 2" xfId="5"/>
    <cellStyle name="Normal" xfId="0" builtinId="0"/>
    <cellStyle name="Normal 2" xfId="6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1</xdr:row>
      <xdr:rowOff>101310</xdr:rowOff>
    </xdr:from>
    <xdr:ext cx="2455718" cy="625641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291810"/>
          <a:ext cx="2455718" cy="6256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153"/>
  <sheetViews>
    <sheetView tabSelected="1" topLeftCell="A4" zoomScale="110" zoomScaleNormal="110" workbookViewId="0">
      <pane xSplit="3" ySplit="6" topLeftCell="D133" activePane="bottomRight" state="frozen"/>
      <selection activeCell="A4" sqref="A4"/>
      <selection pane="topRight" activeCell="D4" sqref="D4"/>
      <selection pane="bottomLeft" activeCell="A10" sqref="A10"/>
      <selection pane="bottomRight" activeCell="B142" sqref="B142"/>
    </sheetView>
  </sheetViews>
  <sheetFormatPr baseColWidth="10" defaultRowHeight="15" x14ac:dyDescent="0.25"/>
  <cols>
    <col min="1" max="1" width="7" style="1" customWidth="1"/>
    <col min="2" max="2" width="16.5703125" style="1" customWidth="1"/>
    <col min="3" max="3" width="3.7109375" style="2" customWidth="1"/>
    <col min="4" max="15" width="6.85546875" style="1" customWidth="1"/>
    <col min="16" max="16" width="9.140625" style="1" customWidth="1"/>
    <col min="17" max="17" width="6.5703125" style="1" customWidth="1"/>
    <col min="18" max="18" width="5.5703125" style="1" customWidth="1"/>
    <col min="19" max="19" width="16.7109375" style="1" customWidth="1"/>
    <col min="20" max="16384" width="11.42578125" style="1"/>
  </cols>
  <sheetData>
    <row r="1" spans="1:19" x14ac:dyDescent="0.25">
      <c r="A1" s="173" t="s">
        <v>19</v>
      </c>
      <c r="B1" s="174"/>
      <c r="C1" s="174"/>
      <c r="D1" s="174"/>
      <c r="E1" s="174"/>
      <c r="F1" s="174" t="s">
        <v>18</v>
      </c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88"/>
    </row>
    <row r="2" spans="1:19" ht="60.75" customHeight="1" x14ac:dyDescent="0.25">
      <c r="A2" s="175"/>
      <c r="B2" s="176"/>
      <c r="C2" s="176"/>
      <c r="D2" s="176"/>
      <c r="E2" s="176"/>
      <c r="F2" s="189" t="s">
        <v>90</v>
      </c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90"/>
    </row>
    <row r="3" spans="1:19" x14ac:dyDescent="0.25">
      <c r="A3" s="177" t="s">
        <v>17</v>
      </c>
      <c r="B3" s="178"/>
      <c r="C3" s="178"/>
      <c r="D3" s="178"/>
      <c r="E3" s="178"/>
      <c r="F3" s="191" t="s">
        <v>16</v>
      </c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79" t="s">
        <v>118</v>
      </c>
      <c r="R3" s="179"/>
      <c r="S3" s="180"/>
    </row>
    <row r="4" spans="1:19" x14ac:dyDescent="0.25">
      <c r="A4" s="177" t="s">
        <v>15</v>
      </c>
      <c r="B4" s="178"/>
      <c r="C4" s="178"/>
      <c r="D4" s="178"/>
      <c r="E4" s="178"/>
      <c r="F4" s="178" t="s">
        <v>14</v>
      </c>
      <c r="G4" s="178"/>
      <c r="H4" s="178"/>
      <c r="I4" s="178"/>
      <c r="J4" s="178"/>
      <c r="K4" s="194">
        <v>1</v>
      </c>
      <c r="L4" s="195"/>
      <c r="M4" s="196"/>
      <c r="N4" s="178" t="s">
        <v>13</v>
      </c>
      <c r="O4" s="178"/>
      <c r="P4" s="178"/>
      <c r="Q4" s="176">
        <v>7</v>
      </c>
      <c r="R4" s="176"/>
      <c r="S4" s="192"/>
    </row>
    <row r="5" spans="1:19" ht="15.75" thickBot="1" x14ac:dyDescent="0.3">
      <c r="A5" s="199" t="s">
        <v>12</v>
      </c>
      <c r="B5" s="193"/>
      <c r="C5" s="193"/>
      <c r="D5" s="193"/>
      <c r="E5" s="193"/>
      <c r="F5" s="200">
        <v>43493</v>
      </c>
      <c r="G5" s="200"/>
      <c r="H5" s="200"/>
      <c r="I5" s="193" t="s">
        <v>11</v>
      </c>
      <c r="J5" s="193"/>
      <c r="K5" s="193"/>
      <c r="L5" s="193"/>
      <c r="M5" s="193"/>
      <c r="N5" s="193"/>
      <c r="O5" s="193"/>
      <c r="P5" s="193"/>
      <c r="Q5" s="161">
        <v>2019</v>
      </c>
      <c r="R5" s="162"/>
      <c r="S5" s="163"/>
    </row>
    <row r="6" spans="1:19" ht="5.25" customHeight="1" thickBot="1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</row>
    <row r="7" spans="1:19" ht="19.5" customHeight="1" thickBot="1" x14ac:dyDescent="0.3">
      <c r="A7" s="10" t="s">
        <v>10</v>
      </c>
      <c r="B7" s="11" t="s">
        <v>9</v>
      </c>
      <c r="C7" s="8"/>
      <c r="D7" s="12" t="s">
        <v>35</v>
      </c>
      <c r="E7" s="13" t="s">
        <v>36</v>
      </c>
      <c r="F7" s="13" t="s">
        <v>37</v>
      </c>
      <c r="G7" s="13" t="s">
        <v>38</v>
      </c>
      <c r="H7" s="13" t="s">
        <v>39</v>
      </c>
      <c r="I7" s="13" t="s">
        <v>40</v>
      </c>
      <c r="J7" s="13" t="s">
        <v>41</v>
      </c>
      <c r="K7" s="13" t="s">
        <v>42</v>
      </c>
      <c r="L7" s="13" t="s">
        <v>43</v>
      </c>
      <c r="M7" s="13" t="s">
        <v>44</v>
      </c>
      <c r="N7" s="13" t="s">
        <v>45</v>
      </c>
      <c r="O7" s="14" t="s">
        <v>8</v>
      </c>
      <c r="P7" s="14" t="s">
        <v>70</v>
      </c>
      <c r="Q7" s="21" t="s">
        <v>7</v>
      </c>
      <c r="R7" s="22"/>
      <c r="S7" s="14" t="s">
        <v>23</v>
      </c>
    </row>
    <row r="8" spans="1:19" ht="16.5" customHeight="1" x14ac:dyDescent="0.25">
      <c r="A8" s="184" t="s">
        <v>31</v>
      </c>
      <c r="B8" s="140" t="s">
        <v>46</v>
      </c>
      <c r="C8" s="23" t="s">
        <v>5</v>
      </c>
      <c r="D8" s="116">
        <f>D10+D12+D14+D16+D18+D20+D22+D24+D26+D28</f>
        <v>0</v>
      </c>
      <c r="E8" s="116">
        <f t="shared" ref="E8:O8" si="0">E10+E12+E14+E16+E18+E20+E22+E24+E26+E28</f>
        <v>1</v>
      </c>
      <c r="F8" s="116">
        <f t="shared" si="0"/>
        <v>1.5</v>
      </c>
      <c r="G8" s="116">
        <f t="shared" si="0"/>
        <v>3</v>
      </c>
      <c r="H8" s="116">
        <f t="shared" si="0"/>
        <v>2</v>
      </c>
      <c r="I8" s="116">
        <f t="shared" si="0"/>
        <v>2</v>
      </c>
      <c r="J8" s="116">
        <f t="shared" si="0"/>
        <v>4</v>
      </c>
      <c r="K8" s="116">
        <f t="shared" si="0"/>
        <v>2</v>
      </c>
      <c r="L8" s="116">
        <f t="shared" si="0"/>
        <v>1</v>
      </c>
      <c r="M8" s="116">
        <f t="shared" si="0"/>
        <v>1</v>
      </c>
      <c r="N8" s="116">
        <f t="shared" si="0"/>
        <v>2</v>
      </c>
      <c r="O8" s="116">
        <f t="shared" si="0"/>
        <v>1</v>
      </c>
      <c r="P8" s="152">
        <f>SUM(P10:P29)</f>
        <v>0</v>
      </c>
      <c r="Q8" s="116">
        <f>SUM(D8:P8)</f>
        <v>20.5</v>
      </c>
      <c r="R8" s="142">
        <f>(Q9/Q8)*100</f>
        <v>24.390243902439025</v>
      </c>
      <c r="S8" s="134"/>
    </row>
    <row r="9" spans="1:19" ht="18" customHeight="1" thickBot="1" x14ac:dyDescent="0.3">
      <c r="A9" s="185"/>
      <c r="B9" s="186"/>
      <c r="C9" s="123" t="s">
        <v>4</v>
      </c>
      <c r="D9" s="124">
        <f>D11+D13+D15+D17+D19+D21+D23+D25+D27+D29</f>
        <v>0</v>
      </c>
      <c r="E9" s="124">
        <f t="shared" ref="E9:O9" si="1">E11+E13+E15+E17+E19+E21+E23+E25+E27+E29</f>
        <v>0.5</v>
      </c>
      <c r="F9" s="124">
        <f t="shared" si="1"/>
        <v>1.5</v>
      </c>
      <c r="G9" s="124">
        <f t="shared" si="1"/>
        <v>1</v>
      </c>
      <c r="H9" s="124">
        <f t="shared" si="1"/>
        <v>0</v>
      </c>
      <c r="I9" s="124">
        <f t="shared" si="1"/>
        <v>0</v>
      </c>
      <c r="J9" s="124">
        <f t="shared" si="1"/>
        <v>1</v>
      </c>
      <c r="K9" s="124">
        <f t="shared" si="1"/>
        <v>1</v>
      </c>
      <c r="L9" s="124">
        <f t="shared" si="1"/>
        <v>0</v>
      </c>
      <c r="M9" s="124">
        <f t="shared" si="1"/>
        <v>0</v>
      </c>
      <c r="N9" s="124">
        <f t="shared" si="1"/>
        <v>0</v>
      </c>
      <c r="O9" s="124">
        <f t="shared" si="1"/>
        <v>0</v>
      </c>
      <c r="P9" s="197"/>
      <c r="Q9" s="124">
        <f t="shared" ref="Q9:Q31" si="2">SUBTOTAL(9,D9:O9)</f>
        <v>5</v>
      </c>
      <c r="R9" s="166"/>
      <c r="S9" s="159"/>
    </row>
    <row r="10" spans="1:19" ht="19.5" customHeight="1" x14ac:dyDescent="0.25">
      <c r="A10" s="187">
        <v>1</v>
      </c>
      <c r="B10" s="170" t="s">
        <v>105</v>
      </c>
      <c r="C10" s="27" t="s">
        <v>5</v>
      </c>
      <c r="D10" s="112"/>
      <c r="E10" s="33">
        <v>1</v>
      </c>
      <c r="F10" s="130">
        <v>0.5</v>
      </c>
      <c r="G10" s="112"/>
      <c r="H10" s="112"/>
      <c r="I10" s="112"/>
      <c r="J10" s="33">
        <v>1</v>
      </c>
      <c r="K10" s="112"/>
      <c r="L10" s="112"/>
      <c r="M10" s="112"/>
      <c r="N10" s="112"/>
      <c r="O10" s="112"/>
      <c r="P10" s="154">
        <v>0</v>
      </c>
      <c r="Q10" s="112">
        <f t="shared" ref="Q10:Q13" si="3">SUBTOTAL(9,D10:O10)</f>
        <v>2.5</v>
      </c>
      <c r="R10" s="167">
        <f>(Q11/Q10)*100</f>
        <v>40</v>
      </c>
      <c r="S10" s="156" t="s">
        <v>123</v>
      </c>
    </row>
    <row r="11" spans="1:19" ht="19.5" customHeight="1" x14ac:dyDescent="0.25">
      <c r="A11" s="145"/>
      <c r="B11" s="151"/>
      <c r="C11" s="36" t="s">
        <v>4</v>
      </c>
      <c r="D11" s="109"/>
      <c r="E11" s="78">
        <v>0.5</v>
      </c>
      <c r="F11" s="78">
        <v>0.5</v>
      </c>
      <c r="G11" s="109"/>
      <c r="H11" s="109"/>
      <c r="I11" s="109"/>
      <c r="J11" s="74"/>
      <c r="K11" s="109"/>
      <c r="L11" s="109"/>
      <c r="M11" s="109"/>
      <c r="N11" s="109"/>
      <c r="O11" s="109"/>
      <c r="P11" s="155"/>
      <c r="Q11" s="109">
        <f t="shared" si="3"/>
        <v>1</v>
      </c>
      <c r="R11" s="149"/>
      <c r="S11" s="157"/>
    </row>
    <row r="12" spans="1:19" ht="17.25" customHeight="1" x14ac:dyDescent="0.25">
      <c r="A12" s="144">
        <f>A10+1</f>
        <v>2</v>
      </c>
      <c r="B12" s="204" t="s">
        <v>106</v>
      </c>
      <c r="C12" s="42" t="s">
        <v>5</v>
      </c>
      <c r="D12" s="114"/>
      <c r="E12" s="114"/>
      <c r="F12" s="48">
        <v>1</v>
      </c>
      <c r="G12" s="114"/>
      <c r="H12" s="114"/>
      <c r="I12" s="114"/>
      <c r="J12" s="48">
        <v>1</v>
      </c>
      <c r="K12" s="114"/>
      <c r="L12" s="114"/>
      <c r="M12" s="114"/>
      <c r="N12" s="48">
        <v>1</v>
      </c>
      <c r="O12" s="114"/>
      <c r="P12" s="154">
        <v>0</v>
      </c>
      <c r="Q12" s="114">
        <f t="shared" si="3"/>
        <v>3</v>
      </c>
      <c r="R12" s="148">
        <f>(Q13/Q12)*100</f>
        <v>66.666666666666657</v>
      </c>
      <c r="S12" s="156"/>
    </row>
    <row r="13" spans="1:19" ht="17.25" customHeight="1" x14ac:dyDescent="0.25">
      <c r="A13" s="145"/>
      <c r="B13" s="205"/>
      <c r="C13" s="36" t="s">
        <v>4</v>
      </c>
      <c r="D13" s="113"/>
      <c r="E13" s="113"/>
      <c r="F13" s="78">
        <v>1</v>
      </c>
      <c r="G13" s="113"/>
      <c r="H13" s="113"/>
      <c r="I13" s="113"/>
      <c r="J13" s="78">
        <v>1</v>
      </c>
      <c r="K13" s="113"/>
      <c r="L13" s="113"/>
      <c r="M13" s="113"/>
      <c r="N13" s="113"/>
      <c r="O13" s="113"/>
      <c r="P13" s="155"/>
      <c r="Q13" s="113">
        <f t="shared" si="3"/>
        <v>2</v>
      </c>
      <c r="R13" s="149"/>
      <c r="S13" s="157"/>
    </row>
    <row r="14" spans="1:19" ht="26.25" customHeight="1" x14ac:dyDescent="0.25">
      <c r="A14" s="144">
        <f t="shared" ref="A14" si="4">A12+1</f>
        <v>3</v>
      </c>
      <c r="B14" s="181" t="s">
        <v>100</v>
      </c>
      <c r="C14" s="27" t="s">
        <v>5</v>
      </c>
      <c r="D14" s="28"/>
      <c r="E14" s="28"/>
      <c r="F14" s="104"/>
      <c r="G14" s="48">
        <v>1</v>
      </c>
      <c r="H14" s="48">
        <v>1</v>
      </c>
      <c r="I14" s="48">
        <v>1</v>
      </c>
      <c r="J14" s="28"/>
      <c r="K14" s="28"/>
      <c r="L14" s="110"/>
      <c r="M14" s="130"/>
      <c r="N14" s="130"/>
      <c r="O14" s="130"/>
      <c r="P14" s="154">
        <v>0</v>
      </c>
      <c r="Q14" s="28">
        <f t="shared" si="2"/>
        <v>3</v>
      </c>
      <c r="R14" s="148">
        <f>(Q15/Q14)*100</f>
        <v>0</v>
      </c>
      <c r="S14" s="136" t="s">
        <v>119</v>
      </c>
    </row>
    <row r="15" spans="1:19" ht="26.25" customHeight="1" x14ac:dyDescent="0.25">
      <c r="A15" s="145"/>
      <c r="B15" s="182"/>
      <c r="C15" s="38" t="s">
        <v>4</v>
      </c>
      <c r="D15" s="39"/>
      <c r="E15" s="39"/>
      <c r="F15" s="115"/>
      <c r="G15" s="77"/>
      <c r="H15" s="77"/>
      <c r="I15" s="77"/>
      <c r="J15" s="39"/>
      <c r="K15" s="39"/>
      <c r="L15" s="39"/>
      <c r="M15" s="107"/>
      <c r="N15" s="39"/>
      <c r="O15" s="39"/>
      <c r="P15" s="155"/>
      <c r="Q15" s="39">
        <f t="shared" si="2"/>
        <v>0</v>
      </c>
      <c r="R15" s="149"/>
      <c r="S15" s="137"/>
    </row>
    <row r="16" spans="1:19" ht="21" customHeight="1" x14ac:dyDescent="0.25">
      <c r="A16" s="144">
        <f t="shared" ref="A16" si="5">A14+1</f>
        <v>4</v>
      </c>
      <c r="B16" s="164" t="s">
        <v>108</v>
      </c>
      <c r="C16" s="27" t="s">
        <v>5</v>
      </c>
      <c r="D16" s="43"/>
      <c r="E16" s="91"/>
      <c r="F16" s="114"/>
      <c r="G16" s="48">
        <v>1</v>
      </c>
      <c r="H16" s="48">
        <v>1</v>
      </c>
      <c r="I16" s="48">
        <v>1</v>
      </c>
      <c r="J16" s="105"/>
      <c r="K16" s="105"/>
      <c r="L16" s="43"/>
      <c r="M16" s="131"/>
      <c r="N16" s="131"/>
      <c r="O16" s="131"/>
      <c r="P16" s="154">
        <v>0</v>
      </c>
      <c r="Q16" s="43">
        <f t="shared" si="2"/>
        <v>3</v>
      </c>
      <c r="R16" s="148">
        <f>(Q17/Q16)*100</f>
        <v>0</v>
      </c>
      <c r="S16" s="136" t="s">
        <v>119</v>
      </c>
    </row>
    <row r="17" spans="1:19" ht="21" customHeight="1" x14ac:dyDescent="0.25">
      <c r="A17" s="145"/>
      <c r="B17" s="165"/>
      <c r="C17" s="38" t="s">
        <v>4</v>
      </c>
      <c r="D17" s="100"/>
      <c r="E17" s="100"/>
      <c r="F17" s="100"/>
      <c r="G17" s="77"/>
      <c r="H17" s="77"/>
      <c r="I17" s="77"/>
      <c r="J17" s="106"/>
      <c r="K17" s="106"/>
      <c r="L17" s="100"/>
      <c r="M17" s="100"/>
      <c r="N17" s="100"/>
      <c r="O17" s="100"/>
      <c r="P17" s="155"/>
      <c r="Q17" s="100">
        <f t="shared" si="2"/>
        <v>0</v>
      </c>
      <c r="R17" s="149"/>
      <c r="S17" s="137"/>
    </row>
    <row r="18" spans="1:19" ht="17.25" customHeight="1" x14ac:dyDescent="0.25">
      <c r="A18" s="144">
        <f t="shared" ref="A18" si="6">A16+1</f>
        <v>5</v>
      </c>
      <c r="B18" s="150" t="s">
        <v>24</v>
      </c>
      <c r="C18" s="42" t="s">
        <v>5</v>
      </c>
      <c r="D18" s="99"/>
      <c r="E18" s="99"/>
      <c r="F18" s="114"/>
      <c r="G18" s="48">
        <v>1</v>
      </c>
      <c r="H18" s="99"/>
      <c r="I18" s="114"/>
      <c r="J18" s="99"/>
      <c r="K18" s="48">
        <v>1</v>
      </c>
      <c r="L18" s="114"/>
      <c r="M18" s="99"/>
      <c r="N18" s="99"/>
      <c r="O18" s="48">
        <v>1</v>
      </c>
      <c r="P18" s="154">
        <v>0</v>
      </c>
      <c r="Q18" s="99">
        <f t="shared" ref="Q18:Q19" si="7">SUBTOTAL(9,D18:O18)</f>
        <v>3</v>
      </c>
      <c r="R18" s="148">
        <f>(Q19/Q18)*100</f>
        <v>66.666666666666657</v>
      </c>
      <c r="S18" s="136" t="s">
        <v>119</v>
      </c>
    </row>
    <row r="19" spans="1:19" ht="17.25" customHeight="1" x14ac:dyDescent="0.25">
      <c r="A19" s="145"/>
      <c r="B19" s="151"/>
      <c r="C19" s="36" t="s">
        <v>4</v>
      </c>
      <c r="D19" s="100"/>
      <c r="E19" s="100"/>
      <c r="F19" s="113"/>
      <c r="G19" s="78">
        <v>1</v>
      </c>
      <c r="H19" s="100"/>
      <c r="I19" s="113"/>
      <c r="J19" s="100"/>
      <c r="K19" s="78">
        <v>1</v>
      </c>
      <c r="L19" s="113"/>
      <c r="M19" s="100"/>
      <c r="N19" s="100"/>
      <c r="O19" s="100"/>
      <c r="P19" s="155"/>
      <c r="Q19" s="100">
        <f t="shared" si="7"/>
        <v>2</v>
      </c>
      <c r="R19" s="149"/>
      <c r="S19" s="137"/>
    </row>
    <row r="20" spans="1:19" ht="17.25" customHeight="1" x14ac:dyDescent="0.25">
      <c r="A20" s="144">
        <f t="shared" ref="A20" si="8">A18+1</f>
        <v>6</v>
      </c>
      <c r="B20" s="168" t="s">
        <v>48</v>
      </c>
      <c r="C20" s="27" t="s">
        <v>5</v>
      </c>
      <c r="D20" s="28"/>
      <c r="E20" s="28"/>
      <c r="F20" s="28"/>
      <c r="G20" s="101"/>
      <c r="H20" s="28"/>
      <c r="I20" s="28"/>
      <c r="J20" s="48">
        <v>1</v>
      </c>
      <c r="K20" s="93"/>
      <c r="L20" s="52"/>
      <c r="M20" s="130"/>
      <c r="N20" s="28"/>
      <c r="O20" s="28"/>
      <c r="P20" s="154">
        <v>0</v>
      </c>
      <c r="Q20" s="28">
        <f t="shared" si="2"/>
        <v>1</v>
      </c>
      <c r="R20" s="148">
        <f>(Q21/Q20)*100</f>
        <v>0</v>
      </c>
      <c r="S20" s="136" t="s">
        <v>119</v>
      </c>
    </row>
    <row r="21" spans="1:19" ht="17.25" customHeight="1" x14ac:dyDescent="0.25">
      <c r="A21" s="145"/>
      <c r="B21" s="169"/>
      <c r="C21" s="38" t="s">
        <v>4</v>
      </c>
      <c r="D21" s="100"/>
      <c r="E21" s="100"/>
      <c r="F21" s="100"/>
      <c r="G21" s="100"/>
      <c r="H21" s="100"/>
      <c r="I21" s="100"/>
      <c r="J21" s="77"/>
      <c r="K21" s="100"/>
      <c r="L21" s="100"/>
      <c r="M21" s="100"/>
      <c r="N21" s="100"/>
      <c r="O21" s="109"/>
      <c r="P21" s="155"/>
      <c r="Q21" s="39">
        <f t="shared" si="2"/>
        <v>0</v>
      </c>
      <c r="R21" s="149"/>
      <c r="S21" s="137"/>
    </row>
    <row r="22" spans="1:19" ht="17.25" customHeight="1" x14ac:dyDescent="0.25">
      <c r="A22" s="144">
        <f t="shared" ref="A22" si="9">A20+1</f>
        <v>7</v>
      </c>
      <c r="B22" s="170" t="s">
        <v>101</v>
      </c>
      <c r="C22" s="27" t="s">
        <v>5</v>
      </c>
      <c r="D22" s="28"/>
      <c r="E22" s="28"/>
      <c r="F22" s="28"/>
      <c r="G22" s="49"/>
      <c r="H22" s="87"/>
      <c r="I22" s="28"/>
      <c r="J22" s="93"/>
      <c r="K22" s="48">
        <v>1</v>
      </c>
      <c r="L22" s="71"/>
      <c r="M22" s="71"/>
      <c r="N22" s="71"/>
      <c r="O22" s="71"/>
      <c r="P22" s="154">
        <v>0</v>
      </c>
      <c r="Q22" s="28">
        <f t="shared" si="2"/>
        <v>1</v>
      </c>
      <c r="R22" s="167">
        <f>(Q23/Q22)*100</f>
        <v>0</v>
      </c>
      <c r="S22" s="136" t="s">
        <v>119</v>
      </c>
    </row>
    <row r="23" spans="1:19" ht="20.25" customHeight="1" x14ac:dyDescent="0.25">
      <c r="A23" s="145"/>
      <c r="B23" s="171"/>
      <c r="C23" s="38" t="s">
        <v>4</v>
      </c>
      <c r="D23" s="39"/>
      <c r="E23" s="39"/>
      <c r="F23" s="39"/>
      <c r="G23" s="39"/>
      <c r="H23" s="90"/>
      <c r="I23" s="39"/>
      <c r="J23" s="39"/>
      <c r="K23" s="77"/>
      <c r="L23" s="39"/>
      <c r="M23" s="111"/>
      <c r="N23" s="111"/>
      <c r="O23" s="111"/>
      <c r="P23" s="155"/>
      <c r="Q23" s="39">
        <f t="shared" si="2"/>
        <v>0</v>
      </c>
      <c r="R23" s="172"/>
      <c r="S23" s="137"/>
    </row>
    <row r="24" spans="1:19" ht="17.25" customHeight="1" x14ac:dyDescent="0.25">
      <c r="A24" s="144">
        <f t="shared" ref="A24" si="10">A22+1</f>
        <v>8</v>
      </c>
      <c r="B24" s="150" t="s">
        <v>71</v>
      </c>
      <c r="C24" s="42" t="s">
        <v>5</v>
      </c>
      <c r="D24" s="43"/>
      <c r="E24" s="43"/>
      <c r="F24" s="43"/>
      <c r="G24" s="43"/>
      <c r="H24" s="88"/>
      <c r="I24" s="43"/>
      <c r="J24" s="91"/>
      <c r="K24" s="50"/>
      <c r="L24" s="88"/>
      <c r="M24" s="43"/>
      <c r="N24" s="48">
        <v>1</v>
      </c>
      <c r="O24" s="43"/>
      <c r="P24" s="154">
        <v>0</v>
      </c>
      <c r="Q24" s="43">
        <f t="shared" si="2"/>
        <v>1</v>
      </c>
      <c r="R24" s="148">
        <f>(Q25/Q24)*100</f>
        <v>0</v>
      </c>
      <c r="S24" s="136"/>
    </row>
    <row r="25" spans="1:19" ht="17.25" customHeight="1" x14ac:dyDescent="0.25">
      <c r="A25" s="145"/>
      <c r="B25" s="151"/>
      <c r="C25" s="36" t="s">
        <v>4</v>
      </c>
      <c r="D25" s="37"/>
      <c r="E25" s="37"/>
      <c r="F25" s="37"/>
      <c r="G25" s="37"/>
      <c r="H25" s="89"/>
      <c r="I25" s="37"/>
      <c r="J25" s="37"/>
      <c r="K25" s="37"/>
      <c r="L25" s="89"/>
      <c r="M25" s="37"/>
      <c r="N25" s="109"/>
      <c r="O25" s="37"/>
      <c r="P25" s="155"/>
      <c r="Q25" s="37">
        <f t="shared" si="2"/>
        <v>0</v>
      </c>
      <c r="R25" s="149"/>
      <c r="S25" s="137"/>
    </row>
    <row r="26" spans="1:19" ht="17.25" customHeight="1" x14ac:dyDescent="0.25">
      <c r="A26" s="144">
        <f t="shared" ref="A26" si="11">A24+1</f>
        <v>9</v>
      </c>
      <c r="B26" s="170" t="s">
        <v>109</v>
      </c>
      <c r="C26" s="27"/>
      <c r="D26" s="28"/>
      <c r="E26" s="28"/>
      <c r="F26" s="110"/>
      <c r="G26" s="110"/>
      <c r="H26" s="110"/>
      <c r="I26" s="28"/>
      <c r="J26" s="95"/>
      <c r="K26" s="95"/>
      <c r="L26" s="48">
        <v>1</v>
      </c>
      <c r="M26" s="48">
        <v>1</v>
      </c>
      <c r="N26" s="95"/>
      <c r="O26" s="28"/>
      <c r="P26" s="154">
        <v>0</v>
      </c>
      <c r="Q26" s="28">
        <f t="shared" si="2"/>
        <v>2</v>
      </c>
      <c r="R26" s="167">
        <f>(Q27/Q26)*100</f>
        <v>0</v>
      </c>
      <c r="S26" s="136"/>
    </row>
    <row r="27" spans="1:19" ht="21" customHeight="1" x14ac:dyDescent="0.25">
      <c r="A27" s="145"/>
      <c r="B27" s="171"/>
      <c r="C27" s="38"/>
      <c r="D27" s="39"/>
      <c r="E27" s="39"/>
      <c r="F27" s="111"/>
      <c r="G27" s="111"/>
      <c r="H27" s="111"/>
      <c r="I27" s="39"/>
      <c r="J27" s="98"/>
      <c r="K27" s="98"/>
      <c r="L27" s="98"/>
      <c r="M27" s="98"/>
      <c r="N27" s="98"/>
      <c r="O27" s="39"/>
      <c r="P27" s="155"/>
      <c r="Q27" s="39">
        <f t="shared" si="2"/>
        <v>0</v>
      </c>
      <c r="R27" s="172"/>
      <c r="S27" s="137"/>
    </row>
    <row r="28" spans="1:19" ht="21" customHeight="1" x14ac:dyDescent="0.25">
      <c r="A28" s="144">
        <f>A26+1</f>
        <v>10</v>
      </c>
      <c r="B28" s="150" t="s">
        <v>96</v>
      </c>
      <c r="C28" s="42" t="s">
        <v>5</v>
      </c>
      <c r="D28" s="50"/>
      <c r="E28" s="43"/>
      <c r="F28" s="99"/>
      <c r="G28" s="99"/>
      <c r="H28" s="99"/>
      <c r="I28" s="99"/>
      <c r="J28" s="48">
        <v>1</v>
      </c>
      <c r="K28" s="99"/>
      <c r="L28" s="99"/>
      <c r="M28" s="43"/>
      <c r="N28" s="43"/>
      <c r="O28" s="99"/>
      <c r="P28" s="154">
        <v>0</v>
      </c>
      <c r="Q28" s="43">
        <f t="shared" si="2"/>
        <v>1</v>
      </c>
      <c r="R28" s="148">
        <f>(Q29/Q28)*100</f>
        <v>0</v>
      </c>
      <c r="S28" s="156" t="s">
        <v>121</v>
      </c>
    </row>
    <row r="29" spans="1:19" ht="21" customHeight="1" thickBot="1" x14ac:dyDescent="0.3">
      <c r="A29" s="145"/>
      <c r="B29" s="151"/>
      <c r="C29" s="36" t="s">
        <v>4</v>
      </c>
      <c r="D29" s="51"/>
      <c r="E29" s="37"/>
      <c r="F29" s="100"/>
      <c r="G29" s="100"/>
      <c r="H29" s="100"/>
      <c r="I29" s="100"/>
      <c r="J29" s="77"/>
      <c r="K29" s="100"/>
      <c r="L29" s="100"/>
      <c r="M29" s="89"/>
      <c r="N29" s="37"/>
      <c r="O29" s="100"/>
      <c r="P29" s="155"/>
      <c r="Q29" s="37">
        <f t="shared" si="2"/>
        <v>0</v>
      </c>
      <c r="R29" s="149"/>
      <c r="S29" s="157"/>
    </row>
    <row r="30" spans="1:19" ht="17.25" customHeight="1" x14ac:dyDescent="0.25">
      <c r="A30" s="138" t="s">
        <v>65</v>
      </c>
      <c r="B30" s="140" t="s">
        <v>47</v>
      </c>
      <c r="C30" s="23" t="s">
        <v>5</v>
      </c>
      <c r="D30" s="24">
        <f>D32+D34+D36+D38+D40+D42+D44+D46+D48</f>
        <v>0</v>
      </c>
      <c r="E30" s="116">
        <f t="shared" ref="E30:O30" si="12">E32+E34+E36+E38+E40+E42+E44+E46+E48</f>
        <v>0</v>
      </c>
      <c r="F30" s="116">
        <f t="shared" si="12"/>
        <v>0</v>
      </c>
      <c r="G30" s="116">
        <f t="shared" si="12"/>
        <v>1</v>
      </c>
      <c r="H30" s="116">
        <f t="shared" si="12"/>
        <v>2</v>
      </c>
      <c r="I30" s="116">
        <f t="shared" si="12"/>
        <v>2</v>
      </c>
      <c r="J30" s="116">
        <f t="shared" si="12"/>
        <v>4</v>
      </c>
      <c r="K30" s="116">
        <f t="shared" si="12"/>
        <v>3</v>
      </c>
      <c r="L30" s="116">
        <f t="shared" si="12"/>
        <v>0</v>
      </c>
      <c r="M30" s="116">
        <f t="shared" si="12"/>
        <v>0</v>
      </c>
      <c r="N30" s="116">
        <f t="shared" si="12"/>
        <v>0</v>
      </c>
      <c r="O30" s="116">
        <f t="shared" si="12"/>
        <v>0</v>
      </c>
      <c r="P30" s="152">
        <f>SUM(P32:P49)</f>
        <v>0</v>
      </c>
      <c r="Q30" s="24">
        <f>SUBTOTAL(9,D30:O30)</f>
        <v>12</v>
      </c>
      <c r="R30" s="142">
        <f>(Q31/Q30)*100</f>
        <v>66.666666666666657</v>
      </c>
      <c r="S30" s="134"/>
    </row>
    <row r="31" spans="1:19" ht="17.25" customHeight="1" x14ac:dyDescent="0.25">
      <c r="A31" s="201"/>
      <c r="B31" s="202"/>
      <c r="C31" s="31" t="s">
        <v>4</v>
      </c>
      <c r="D31" s="32">
        <f>D33+D35+D37+D39+D41+D43+D45+D47+D49</f>
        <v>0</v>
      </c>
      <c r="E31" s="118">
        <f t="shared" ref="E31:O31" si="13">E33+E35+E37+E39+E41+E43+E45+E47+E49</f>
        <v>0</v>
      </c>
      <c r="F31" s="118">
        <f t="shared" si="13"/>
        <v>0</v>
      </c>
      <c r="G31" s="118">
        <f t="shared" si="13"/>
        <v>1</v>
      </c>
      <c r="H31" s="118">
        <f t="shared" si="13"/>
        <v>2</v>
      </c>
      <c r="I31" s="118">
        <f t="shared" si="13"/>
        <v>1</v>
      </c>
      <c r="J31" s="118">
        <f t="shared" si="13"/>
        <v>2</v>
      </c>
      <c r="K31" s="118">
        <f t="shared" si="13"/>
        <v>2</v>
      </c>
      <c r="L31" s="118">
        <f t="shared" si="13"/>
        <v>0</v>
      </c>
      <c r="M31" s="118">
        <f t="shared" si="13"/>
        <v>0</v>
      </c>
      <c r="N31" s="118">
        <f t="shared" si="13"/>
        <v>0</v>
      </c>
      <c r="O31" s="118">
        <f t="shared" si="13"/>
        <v>0</v>
      </c>
      <c r="P31" s="153"/>
      <c r="Q31" s="32">
        <f t="shared" si="2"/>
        <v>8</v>
      </c>
      <c r="R31" s="203"/>
      <c r="S31" s="159"/>
    </row>
    <row r="32" spans="1:19" ht="18" customHeight="1" x14ac:dyDescent="0.25">
      <c r="A32" s="144">
        <f>A28+1</f>
        <v>11</v>
      </c>
      <c r="B32" s="146" t="s">
        <v>98</v>
      </c>
      <c r="C32" s="42" t="s">
        <v>5</v>
      </c>
      <c r="D32" s="43"/>
      <c r="E32" s="43"/>
      <c r="F32" s="43"/>
      <c r="G32" s="44">
        <v>1</v>
      </c>
      <c r="H32" s="43"/>
      <c r="I32" s="91"/>
      <c r="J32" s="43"/>
      <c r="K32" s="43"/>
      <c r="L32" s="43"/>
      <c r="M32" s="43"/>
      <c r="N32" s="43"/>
      <c r="O32" s="43"/>
      <c r="P32" s="154">
        <v>0</v>
      </c>
      <c r="Q32" s="43">
        <f t="shared" ref="Q32:Q61" si="14">SUBTOTAL(9,D32:O32)</f>
        <v>1</v>
      </c>
      <c r="R32" s="148">
        <f>(Q33/Q32)*100</f>
        <v>100</v>
      </c>
      <c r="S32" s="136"/>
    </row>
    <row r="33" spans="1:19" ht="18" customHeight="1" x14ac:dyDescent="0.25">
      <c r="A33" s="145"/>
      <c r="B33" s="147"/>
      <c r="C33" s="36" t="s">
        <v>4</v>
      </c>
      <c r="D33" s="37"/>
      <c r="E33" s="37"/>
      <c r="F33" s="37"/>
      <c r="G33" s="78">
        <v>1</v>
      </c>
      <c r="H33" s="37"/>
      <c r="I33" s="92"/>
      <c r="J33" s="37"/>
      <c r="K33" s="37"/>
      <c r="L33" s="37"/>
      <c r="M33" s="37"/>
      <c r="N33" s="37"/>
      <c r="O33" s="37"/>
      <c r="P33" s="155"/>
      <c r="Q33" s="37">
        <f t="shared" si="14"/>
        <v>1</v>
      </c>
      <c r="R33" s="149"/>
      <c r="S33" s="137"/>
    </row>
    <row r="34" spans="1:19" ht="18" customHeight="1" x14ac:dyDescent="0.25">
      <c r="A34" s="187">
        <f>A32+1</f>
        <v>12</v>
      </c>
      <c r="B34" s="181" t="s">
        <v>94</v>
      </c>
      <c r="C34" s="27" t="s">
        <v>5</v>
      </c>
      <c r="D34" s="28"/>
      <c r="E34" s="28"/>
      <c r="F34" s="110"/>
      <c r="G34" s="28"/>
      <c r="H34" s="28"/>
      <c r="I34" s="91"/>
      <c r="J34" s="40">
        <v>1</v>
      </c>
      <c r="K34" s="28"/>
      <c r="L34" s="28"/>
      <c r="M34" s="28"/>
      <c r="N34" s="28"/>
      <c r="O34" s="28"/>
      <c r="P34" s="154">
        <v>0</v>
      </c>
      <c r="Q34" s="28">
        <f t="shared" si="14"/>
        <v>1</v>
      </c>
      <c r="R34" s="167">
        <f>(Q35/Q34)*100</f>
        <v>100</v>
      </c>
      <c r="S34" s="156"/>
    </row>
    <row r="35" spans="1:19" ht="18" customHeight="1" x14ac:dyDescent="0.25">
      <c r="A35" s="198"/>
      <c r="B35" s="182"/>
      <c r="C35" s="38" t="s">
        <v>4</v>
      </c>
      <c r="D35" s="39"/>
      <c r="E35" s="39"/>
      <c r="F35" s="111"/>
      <c r="G35" s="39"/>
      <c r="H35" s="115"/>
      <c r="I35" s="92"/>
      <c r="J35" s="78">
        <v>1</v>
      </c>
      <c r="K35" s="39"/>
      <c r="L35" s="39"/>
      <c r="M35" s="39"/>
      <c r="N35" s="39"/>
      <c r="O35" s="39"/>
      <c r="P35" s="155"/>
      <c r="Q35" s="39">
        <f t="shared" si="14"/>
        <v>1</v>
      </c>
      <c r="R35" s="172"/>
      <c r="S35" s="157"/>
    </row>
    <row r="36" spans="1:19" ht="15" customHeight="1" x14ac:dyDescent="0.25">
      <c r="A36" s="144">
        <f t="shared" ref="A36" si="15">A34+1</f>
        <v>13</v>
      </c>
      <c r="B36" s="168" t="s">
        <v>21</v>
      </c>
      <c r="C36" s="42" t="s">
        <v>5</v>
      </c>
      <c r="D36" s="43"/>
      <c r="E36" s="43"/>
      <c r="F36" s="43"/>
      <c r="G36" s="43"/>
      <c r="H36" s="114"/>
      <c r="I36" s="48">
        <v>1</v>
      </c>
      <c r="J36" s="114"/>
      <c r="K36" s="114"/>
      <c r="L36" s="43"/>
      <c r="M36" s="43"/>
      <c r="N36" s="131"/>
      <c r="O36" s="43"/>
      <c r="P36" s="154">
        <v>0</v>
      </c>
      <c r="Q36" s="43">
        <f t="shared" si="14"/>
        <v>1</v>
      </c>
      <c r="R36" s="148">
        <f>(Q37/Q36)*100</f>
        <v>0</v>
      </c>
      <c r="S36" s="156"/>
    </row>
    <row r="37" spans="1:19" ht="16.5" customHeight="1" x14ac:dyDescent="0.25">
      <c r="A37" s="145"/>
      <c r="B37" s="169"/>
      <c r="C37" s="36" t="s">
        <v>4</v>
      </c>
      <c r="D37" s="37"/>
      <c r="E37" s="47"/>
      <c r="F37" s="47"/>
      <c r="G37" s="47"/>
      <c r="H37" s="47"/>
      <c r="I37" s="77"/>
      <c r="J37" s="37"/>
      <c r="K37" s="113"/>
      <c r="L37" s="37"/>
      <c r="M37" s="37"/>
      <c r="N37" s="92"/>
      <c r="O37" s="37"/>
      <c r="P37" s="155"/>
      <c r="Q37" s="37">
        <f t="shared" si="14"/>
        <v>0</v>
      </c>
      <c r="R37" s="149"/>
      <c r="S37" s="157"/>
    </row>
    <row r="38" spans="1:19" ht="16.5" customHeight="1" x14ac:dyDescent="0.25">
      <c r="A38" s="144">
        <f t="shared" ref="A38" si="16">A36+1</f>
        <v>14</v>
      </c>
      <c r="B38" s="168" t="s">
        <v>20</v>
      </c>
      <c r="C38" s="42" t="s">
        <v>5</v>
      </c>
      <c r="D38" s="114"/>
      <c r="E38" s="114"/>
      <c r="F38" s="114"/>
      <c r="G38" s="114"/>
      <c r="H38" s="114"/>
      <c r="I38" s="114"/>
      <c r="J38" s="44">
        <v>1</v>
      </c>
      <c r="K38" s="114"/>
      <c r="L38" s="114"/>
      <c r="M38" s="114"/>
      <c r="N38" s="126"/>
      <c r="O38" s="114"/>
      <c r="P38" s="154">
        <v>0</v>
      </c>
      <c r="Q38" s="119">
        <f t="shared" si="14"/>
        <v>1</v>
      </c>
      <c r="R38" s="148">
        <f>(Q39/Q38)*100</f>
        <v>0</v>
      </c>
      <c r="S38" s="156" t="s">
        <v>122</v>
      </c>
    </row>
    <row r="39" spans="1:19" ht="16.5" customHeight="1" x14ac:dyDescent="0.25">
      <c r="A39" s="145"/>
      <c r="B39" s="169"/>
      <c r="C39" s="36" t="s">
        <v>4</v>
      </c>
      <c r="D39" s="113"/>
      <c r="E39" s="47"/>
      <c r="F39" s="47"/>
      <c r="G39" s="47"/>
      <c r="H39" s="47"/>
      <c r="I39" s="113"/>
      <c r="J39" s="127"/>
      <c r="K39" s="113"/>
      <c r="L39" s="113"/>
      <c r="M39" s="113"/>
      <c r="N39" s="113"/>
      <c r="O39" s="113"/>
      <c r="P39" s="155"/>
      <c r="Q39" s="120">
        <f t="shared" si="14"/>
        <v>0</v>
      </c>
      <c r="R39" s="149"/>
      <c r="S39" s="157"/>
    </row>
    <row r="40" spans="1:19" ht="16.5" customHeight="1" x14ac:dyDescent="0.25">
      <c r="A40" s="187">
        <f t="shared" ref="A40" si="17">A38+1</f>
        <v>15</v>
      </c>
      <c r="B40" s="206" t="s">
        <v>29</v>
      </c>
      <c r="C40" s="27" t="s">
        <v>5</v>
      </c>
      <c r="D40" s="28"/>
      <c r="E40" s="28"/>
      <c r="F40" s="28"/>
      <c r="G40" s="28"/>
      <c r="H40" s="28"/>
      <c r="I40" s="28"/>
      <c r="J40" s="28"/>
      <c r="K40" s="40">
        <v>1</v>
      </c>
      <c r="L40" s="28"/>
      <c r="M40" s="28"/>
      <c r="N40" s="93"/>
      <c r="O40" s="28"/>
      <c r="P40" s="154">
        <v>0</v>
      </c>
      <c r="Q40" s="28">
        <f t="shared" si="14"/>
        <v>1</v>
      </c>
      <c r="R40" s="167">
        <f>(Q41/Q40)*100</f>
        <v>0</v>
      </c>
      <c r="S40" s="156" t="s">
        <v>121</v>
      </c>
    </row>
    <row r="41" spans="1:19" ht="16.5" customHeight="1" x14ac:dyDescent="0.25">
      <c r="A41" s="198"/>
      <c r="B41" s="207"/>
      <c r="C41" s="38" t="s">
        <v>4</v>
      </c>
      <c r="D41" s="39"/>
      <c r="E41" s="46"/>
      <c r="F41" s="46"/>
      <c r="G41" s="46"/>
      <c r="H41" s="46"/>
      <c r="I41" s="39"/>
      <c r="J41" s="39"/>
      <c r="K41" s="127"/>
      <c r="L41" s="94"/>
      <c r="M41" s="94"/>
      <c r="N41" s="94"/>
      <c r="O41" s="39"/>
      <c r="P41" s="155"/>
      <c r="Q41" s="39">
        <f t="shared" si="14"/>
        <v>0</v>
      </c>
      <c r="R41" s="172"/>
      <c r="S41" s="157"/>
    </row>
    <row r="42" spans="1:19" ht="17.25" customHeight="1" x14ac:dyDescent="0.25">
      <c r="A42" s="144">
        <f t="shared" ref="A42" si="18">A40+1</f>
        <v>16</v>
      </c>
      <c r="B42" s="150" t="s">
        <v>93</v>
      </c>
      <c r="C42" s="42" t="s">
        <v>5</v>
      </c>
      <c r="D42" s="43"/>
      <c r="E42" s="43"/>
      <c r="F42" s="88"/>
      <c r="G42" s="43"/>
      <c r="H42" s="44">
        <v>1</v>
      </c>
      <c r="I42" s="43"/>
      <c r="J42" s="43"/>
      <c r="K42" s="43"/>
      <c r="L42" s="43"/>
      <c r="M42" s="43"/>
      <c r="N42" s="43"/>
      <c r="O42" s="43"/>
      <c r="P42" s="154">
        <v>0</v>
      </c>
      <c r="Q42" s="43">
        <f t="shared" si="14"/>
        <v>1</v>
      </c>
      <c r="R42" s="148">
        <f>(Q43/Q42)*100</f>
        <v>100</v>
      </c>
      <c r="S42" s="136"/>
    </row>
    <row r="43" spans="1:19" ht="17.25" customHeight="1" x14ac:dyDescent="0.25">
      <c r="A43" s="145"/>
      <c r="B43" s="151"/>
      <c r="C43" s="36" t="s">
        <v>4</v>
      </c>
      <c r="D43" s="37"/>
      <c r="E43" s="37"/>
      <c r="F43" s="89"/>
      <c r="G43" s="37"/>
      <c r="H43" s="78">
        <v>1</v>
      </c>
      <c r="I43" s="37"/>
      <c r="J43" s="37"/>
      <c r="K43" s="37"/>
      <c r="L43" s="37"/>
      <c r="M43" s="37"/>
      <c r="N43" s="89"/>
      <c r="O43" s="37"/>
      <c r="P43" s="155"/>
      <c r="Q43" s="37">
        <f t="shared" si="14"/>
        <v>1</v>
      </c>
      <c r="R43" s="149"/>
      <c r="S43" s="137"/>
    </row>
    <row r="44" spans="1:19" ht="17.25" customHeight="1" x14ac:dyDescent="0.25">
      <c r="A44" s="144">
        <f t="shared" ref="A44" si="19">A42+1</f>
        <v>17</v>
      </c>
      <c r="B44" s="150" t="s">
        <v>49</v>
      </c>
      <c r="C44" s="42" t="s">
        <v>5</v>
      </c>
      <c r="D44" s="43"/>
      <c r="E44" s="43"/>
      <c r="F44" s="43"/>
      <c r="G44" s="43"/>
      <c r="H44" s="44">
        <v>1</v>
      </c>
      <c r="I44" s="44">
        <v>1</v>
      </c>
      <c r="J44" s="43"/>
      <c r="K44" s="114"/>
      <c r="L44" s="43"/>
      <c r="M44" s="43"/>
      <c r="N44" s="43"/>
      <c r="O44" s="43"/>
      <c r="P44" s="154">
        <v>0</v>
      </c>
      <c r="Q44" s="43">
        <f t="shared" si="14"/>
        <v>2</v>
      </c>
      <c r="R44" s="148">
        <f>(Q45/Q44)*100</f>
        <v>100</v>
      </c>
      <c r="S44" s="136"/>
    </row>
    <row r="45" spans="1:19" ht="17.25" customHeight="1" x14ac:dyDescent="0.25">
      <c r="A45" s="145"/>
      <c r="B45" s="151"/>
      <c r="C45" s="36" t="s">
        <v>4</v>
      </c>
      <c r="D45" s="37"/>
      <c r="E45" s="37"/>
      <c r="F45" s="37"/>
      <c r="G45" s="37"/>
      <c r="H45" s="78">
        <v>1</v>
      </c>
      <c r="I45" s="78">
        <v>1</v>
      </c>
      <c r="J45" s="37"/>
      <c r="K45" s="113"/>
      <c r="L45" s="37"/>
      <c r="M45" s="37"/>
      <c r="N45" s="37"/>
      <c r="O45" s="37"/>
      <c r="P45" s="155"/>
      <c r="Q45" s="37">
        <f t="shared" si="14"/>
        <v>2</v>
      </c>
      <c r="R45" s="149"/>
      <c r="S45" s="137"/>
    </row>
    <row r="46" spans="1:19" ht="17.25" customHeight="1" x14ac:dyDescent="0.25">
      <c r="A46" s="144">
        <f t="shared" ref="A46" si="20">A44+1</f>
        <v>18</v>
      </c>
      <c r="B46" s="150" t="s">
        <v>110</v>
      </c>
      <c r="C46" s="42" t="s">
        <v>5</v>
      </c>
      <c r="D46" s="110"/>
      <c r="E46" s="43"/>
      <c r="F46" s="110"/>
      <c r="G46" s="43"/>
      <c r="H46" s="43"/>
      <c r="I46" s="91"/>
      <c r="J46" s="44">
        <v>1</v>
      </c>
      <c r="K46" s="44">
        <v>1</v>
      </c>
      <c r="L46" s="43"/>
      <c r="M46" s="43"/>
      <c r="N46" s="43"/>
      <c r="O46" s="43"/>
      <c r="P46" s="154">
        <v>0</v>
      </c>
      <c r="Q46" s="43">
        <f>SUBTOTAL(9,D46:O46)</f>
        <v>2</v>
      </c>
      <c r="R46" s="148">
        <f>(Q47/Q46)*100</f>
        <v>50</v>
      </c>
      <c r="S46" s="156" t="s">
        <v>120</v>
      </c>
    </row>
    <row r="47" spans="1:19" ht="17.25" customHeight="1" x14ac:dyDescent="0.25">
      <c r="A47" s="145"/>
      <c r="B47" s="151"/>
      <c r="C47" s="36" t="s">
        <v>4</v>
      </c>
      <c r="D47" s="111"/>
      <c r="E47" s="100"/>
      <c r="F47" s="111"/>
      <c r="G47" s="37"/>
      <c r="H47" s="37"/>
      <c r="I47" s="92"/>
      <c r="J47" s="127"/>
      <c r="K47" s="78">
        <v>1</v>
      </c>
      <c r="L47" s="37"/>
      <c r="M47" s="37"/>
      <c r="N47" s="37"/>
      <c r="O47" s="37"/>
      <c r="P47" s="155"/>
      <c r="Q47" s="37">
        <f>SUBTOTAL(9,D47:O47)</f>
        <v>1</v>
      </c>
      <c r="R47" s="149"/>
      <c r="S47" s="157"/>
    </row>
    <row r="48" spans="1:19" ht="17.25" customHeight="1" x14ac:dyDescent="0.25">
      <c r="A48" s="187">
        <f t="shared" ref="A48" si="21">A46+1</f>
        <v>19</v>
      </c>
      <c r="B48" s="170" t="s">
        <v>107</v>
      </c>
      <c r="C48" s="27" t="s">
        <v>5</v>
      </c>
      <c r="D48" s="108"/>
      <c r="E48" s="110"/>
      <c r="F48" s="108"/>
      <c r="G48" s="28"/>
      <c r="H48" s="28"/>
      <c r="I48" s="28"/>
      <c r="J48" s="44">
        <v>1</v>
      </c>
      <c r="K48" s="44">
        <v>1</v>
      </c>
      <c r="L48" s="93"/>
      <c r="M48" s="28"/>
      <c r="N48" s="28"/>
      <c r="O48" s="28"/>
      <c r="P48" s="154">
        <v>0</v>
      </c>
      <c r="Q48" s="28">
        <f t="shared" si="14"/>
        <v>2</v>
      </c>
      <c r="R48" s="167">
        <f>(Q49/Q48)*100</f>
        <v>100</v>
      </c>
      <c r="S48" s="156"/>
    </row>
    <row r="49" spans="1:19" ht="17.25" customHeight="1" thickBot="1" x14ac:dyDescent="0.3">
      <c r="A49" s="198"/>
      <c r="B49" s="171"/>
      <c r="C49" s="38" t="s">
        <v>4</v>
      </c>
      <c r="D49" s="109"/>
      <c r="E49" s="111"/>
      <c r="F49" s="109"/>
      <c r="G49" s="39"/>
      <c r="H49" s="39"/>
      <c r="I49" s="39"/>
      <c r="J49" s="78">
        <v>1</v>
      </c>
      <c r="K49" s="78">
        <v>1</v>
      </c>
      <c r="L49" s="94"/>
      <c r="M49" s="39"/>
      <c r="N49" s="39"/>
      <c r="O49" s="39"/>
      <c r="P49" s="155"/>
      <c r="Q49" s="39">
        <f t="shared" si="14"/>
        <v>2</v>
      </c>
      <c r="R49" s="172"/>
      <c r="S49" s="157"/>
    </row>
    <row r="50" spans="1:19" ht="17.25" customHeight="1" x14ac:dyDescent="0.25">
      <c r="A50" s="138" t="s">
        <v>66</v>
      </c>
      <c r="B50" s="140" t="s">
        <v>27</v>
      </c>
      <c r="C50" s="23" t="s">
        <v>5</v>
      </c>
      <c r="D50" s="24">
        <f>D52+D54+D56+D58+D60</f>
        <v>3</v>
      </c>
      <c r="E50" s="121">
        <f t="shared" ref="E50:O50" si="22">E52+E54+E56+E58+E60</f>
        <v>3</v>
      </c>
      <c r="F50" s="121">
        <f t="shared" si="22"/>
        <v>2</v>
      </c>
      <c r="G50" s="121">
        <f t="shared" si="22"/>
        <v>2</v>
      </c>
      <c r="H50" s="121">
        <f t="shared" si="22"/>
        <v>2</v>
      </c>
      <c r="I50" s="121">
        <f t="shared" si="22"/>
        <v>2</v>
      </c>
      <c r="J50" s="121">
        <f t="shared" si="22"/>
        <v>1</v>
      </c>
      <c r="K50" s="121">
        <f t="shared" si="22"/>
        <v>3</v>
      </c>
      <c r="L50" s="121">
        <f t="shared" si="22"/>
        <v>1</v>
      </c>
      <c r="M50" s="121">
        <f t="shared" si="22"/>
        <v>2</v>
      </c>
      <c r="N50" s="121">
        <f t="shared" si="22"/>
        <v>1</v>
      </c>
      <c r="O50" s="121">
        <f t="shared" si="22"/>
        <v>1</v>
      </c>
      <c r="P50" s="152">
        <f>SUM(P52:P61)</f>
        <v>0</v>
      </c>
      <c r="Q50" s="24">
        <f t="shared" si="14"/>
        <v>23</v>
      </c>
      <c r="R50" s="142">
        <f>(Q51/Q50)*100</f>
        <v>78.260869565217391</v>
      </c>
      <c r="S50" s="134"/>
    </row>
    <row r="51" spans="1:19" ht="17.25" customHeight="1" thickBot="1" x14ac:dyDescent="0.3">
      <c r="A51" s="201"/>
      <c r="B51" s="202"/>
      <c r="C51" s="31" t="s">
        <v>4</v>
      </c>
      <c r="D51" s="32">
        <f>D53+D55+D57+D59+D61</f>
        <v>3</v>
      </c>
      <c r="E51" s="122">
        <f t="shared" ref="E51:O51" si="23">E53+E55+E57+E59+E61</f>
        <v>3</v>
      </c>
      <c r="F51" s="122">
        <f t="shared" si="23"/>
        <v>2</v>
      </c>
      <c r="G51" s="122">
        <f t="shared" si="23"/>
        <v>2</v>
      </c>
      <c r="H51" s="122">
        <f t="shared" si="23"/>
        <v>2</v>
      </c>
      <c r="I51" s="122">
        <f t="shared" si="23"/>
        <v>2</v>
      </c>
      <c r="J51" s="122">
        <f t="shared" si="23"/>
        <v>1</v>
      </c>
      <c r="K51" s="122">
        <f t="shared" si="23"/>
        <v>3</v>
      </c>
      <c r="L51" s="122">
        <f t="shared" si="23"/>
        <v>0</v>
      </c>
      <c r="M51" s="122">
        <f t="shared" si="23"/>
        <v>0</v>
      </c>
      <c r="N51" s="122">
        <f t="shared" si="23"/>
        <v>0</v>
      </c>
      <c r="O51" s="122">
        <f t="shared" si="23"/>
        <v>0</v>
      </c>
      <c r="P51" s="197"/>
      <c r="Q51" s="32">
        <f t="shared" si="14"/>
        <v>18</v>
      </c>
      <c r="R51" s="203"/>
      <c r="S51" s="159"/>
    </row>
    <row r="52" spans="1:19" ht="27.75" customHeight="1" x14ac:dyDescent="0.25">
      <c r="A52" s="212">
        <f>A48+1</f>
        <v>20</v>
      </c>
      <c r="B52" s="213" t="s">
        <v>28</v>
      </c>
      <c r="C52" s="34" t="s">
        <v>5</v>
      </c>
      <c r="D52" s="41">
        <v>1</v>
      </c>
      <c r="E52" s="41">
        <v>1</v>
      </c>
      <c r="F52" s="41">
        <v>1</v>
      </c>
      <c r="G52" s="41">
        <v>1</v>
      </c>
      <c r="H52" s="41">
        <v>1</v>
      </c>
      <c r="I52" s="41">
        <v>1</v>
      </c>
      <c r="J52" s="41">
        <v>1</v>
      </c>
      <c r="K52" s="41">
        <v>1</v>
      </c>
      <c r="L52" s="41">
        <v>1</v>
      </c>
      <c r="M52" s="41">
        <v>1</v>
      </c>
      <c r="N52" s="41">
        <v>1</v>
      </c>
      <c r="O52" s="41">
        <v>1</v>
      </c>
      <c r="P52" s="154">
        <v>0</v>
      </c>
      <c r="Q52" s="35">
        <f t="shared" si="14"/>
        <v>12</v>
      </c>
      <c r="R52" s="214">
        <f>(Q53/Q52)*100</f>
        <v>66.666666666666657</v>
      </c>
      <c r="S52" s="160"/>
    </row>
    <row r="53" spans="1:19" ht="27.75" customHeight="1" x14ac:dyDescent="0.25">
      <c r="A53" s="145"/>
      <c r="B53" s="209"/>
      <c r="C53" s="36" t="s">
        <v>4</v>
      </c>
      <c r="D53" s="78">
        <v>1</v>
      </c>
      <c r="E53" s="78">
        <v>1</v>
      </c>
      <c r="F53" s="78">
        <v>1</v>
      </c>
      <c r="G53" s="78">
        <v>1</v>
      </c>
      <c r="H53" s="78">
        <v>1</v>
      </c>
      <c r="I53" s="78">
        <v>1</v>
      </c>
      <c r="J53" s="78">
        <v>1</v>
      </c>
      <c r="K53" s="78">
        <v>1</v>
      </c>
      <c r="L53" s="120"/>
      <c r="M53" s="120"/>
      <c r="N53" s="120"/>
      <c r="O53" s="37"/>
      <c r="P53" s="155"/>
      <c r="Q53" s="37">
        <f t="shared" si="14"/>
        <v>8</v>
      </c>
      <c r="R53" s="149"/>
      <c r="S53" s="137"/>
    </row>
    <row r="54" spans="1:19" ht="27.75" customHeight="1" x14ac:dyDescent="0.25">
      <c r="A54" s="187">
        <f>A52+1</f>
        <v>21</v>
      </c>
      <c r="B54" s="208" t="s">
        <v>111</v>
      </c>
      <c r="C54" s="27" t="s">
        <v>5</v>
      </c>
      <c r="D54" s="40">
        <v>1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54">
        <v>0</v>
      </c>
      <c r="Q54" s="112">
        <f t="shared" ref="Q54:Q57" si="24">SUBTOTAL(9,D54:O54)</f>
        <v>1</v>
      </c>
      <c r="R54" s="167">
        <f>(Q55/Q54)*100</f>
        <v>100</v>
      </c>
      <c r="S54" s="156"/>
    </row>
    <row r="55" spans="1:19" ht="27.75" customHeight="1" x14ac:dyDescent="0.25">
      <c r="A55" s="145"/>
      <c r="B55" s="209"/>
      <c r="C55" s="36" t="s">
        <v>4</v>
      </c>
      <c r="D55" s="78">
        <v>1</v>
      </c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55"/>
      <c r="Q55" s="113">
        <f t="shared" si="24"/>
        <v>1</v>
      </c>
      <c r="R55" s="149"/>
      <c r="S55" s="137"/>
    </row>
    <row r="56" spans="1:19" ht="27.75" customHeight="1" x14ac:dyDescent="0.25">
      <c r="A56" s="187">
        <f t="shared" ref="A56" si="25">A54+1</f>
        <v>22</v>
      </c>
      <c r="B56" s="208" t="s">
        <v>112</v>
      </c>
      <c r="C56" s="27" t="s">
        <v>5</v>
      </c>
      <c r="D56" s="40">
        <v>1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54">
        <v>0</v>
      </c>
      <c r="Q56" s="112">
        <f t="shared" si="24"/>
        <v>1</v>
      </c>
      <c r="R56" s="167">
        <f>(Q57/Q56)*100</f>
        <v>100</v>
      </c>
      <c r="S56" s="156"/>
    </row>
    <row r="57" spans="1:19" ht="27.75" customHeight="1" x14ac:dyDescent="0.25">
      <c r="A57" s="145"/>
      <c r="B57" s="209"/>
      <c r="C57" s="36" t="s">
        <v>4</v>
      </c>
      <c r="D57" s="78">
        <v>1</v>
      </c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55"/>
      <c r="Q57" s="113">
        <f t="shared" si="24"/>
        <v>1</v>
      </c>
      <c r="R57" s="149"/>
      <c r="S57" s="137"/>
    </row>
    <row r="58" spans="1:19" ht="27.75" customHeight="1" x14ac:dyDescent="0.25">
      <c r="A58" s="187">
        <f t="shared" ref="A58" si="26">A56+1</f>
        <v>23</v>
      </c>
      <c r="B58" s="208" t="s">
        <v>115</v>
      </c>
      <c r="C58" s="27" t="s">
        <v>5</v>
      </c>
      <c r="D58" s="28"/>
      <c r="E58" s="40">
        <v>1</v>
      </c>
      <c r="F58" s="28"/>
      <c r="G58" s="110"/>
      <c r="H58" s="40">
        <v>1</v>
      </c>
      <c r="I58" s="28"/>
      <c r="J58" s="28"/>
      <c r="K58" s="40">
        <v>1</v>
      </c>
      <c r="L58" s="84"/>
      <c r="M58" s="110"/>
      <c r="N58" s="28"/>
      <c r="O58" s="110"/>
      <c r="P58" s="154">
        <v>0</v>
      </c>
      <c r="Q58" s="28">
        <f t="shared" si="14"/>
        <v>3</v>
      </c>
      <c r="R58" s="167">
        <f>(Q59/Q58)*100</f>
        <v>100</v>
      </c>
      <c r="S58" s="156"/>
    </row>
    <row r="59" spans="1:19" ht="27.75" customHeight="1" x14ac:dyDescent="0.25">
      <c r="A59" s="145"/>
      <c r="B59" s="209"/>
      <c r="C59" s="36" t="s">
        <v>4</v>
      </c>
      <c r="D59" s="37"/>
      <c r="E59" s="78">
        <v>1</v>
      </c>
      <c r="F59" s="37"/>
      <c r="G59" s="109"/>
      <c r="H59" s="78">
        <v>1</v>
      </c>
      <c r="I59" s="37"/>
      <c r="J59" s="37"/>
      <c r="K59" s="78">
        <v>1</v>
      </c>
      <c r="L59" s="37"/>
      <c r="M59" s="109"/>
      <c r="N59" s="37"/>
      <c r="O59" s="109"/>
      <c r="P59" s="155"/>
      <c r="Q59" s="37">
        <f t="shared" si="14"/>
        <v>3</v>
      </c>
      <c r="R59" s="149"/>
      <c r="S59" s="137"/>
    </row>
    <row r="60" spans="1:19" ht="27.75" customHeight="1" x14ac:dyDescent="0.25">
      <c r="A60" s="144">
        <f t="shared" ref="A60" si="27">A58+1</f>
        <v>24</v>
      </c>
      <c r="B60" s="210" t="s">
        <v>102</v>
      </c>
      <c r="C60" s="42" t="s">
        <v>5</v>
      </c>
      <c r="D60" s="43"/>
      <c r="E60" s="44">
        <v>1</v>
      </c>
      <c r="F60" s="44">
        <v>1</v>
      </c>
      <c r="G60" s="44">
        <v>1</v>
      </c>
      <c r="H60" s="43"/>
      <c r="I60" s="44">
        <v>1</v>
      </c>
      <c r="J60" s="43"/>
      <c r="K60" s="44">
        <v>1</v>
      </c>
      <c r="L60" s="43"/>
      <c r="M60" s="44">
        <v>1</v>
      </c>
      <c r="N60" s="43"/>
      <c r="O60" s="43"/>
      <c r="P60" s="154">
        <v>0</v>
      </c>
      <c r="Q60" s="43">
        <f t="shared" si="14"/>
        <v>6</v>
      </c>
      <c r="R60" s="148">
        <f>(Q61/Q60)*100</f>
        <v>83.333333333333343</v>
      </c>
      <c r="S60" s="136"/>
    </row>
    <row r="61" spans="1:19" ht="27.75" customHeight="1" thickBot="1" x14ac:dyDescent="0.3">
      <c r="A61" s="145"/>
      <c r="B61" s="211"/>
      <c r="C61" s="36" t="s">
        <v>4</v>
      </c>
      <c r="D61" s="37"/>
      <c r="E61" s="78">
        <v>1</v>
      </c>
      <c r="F61" s="78">
        <v>1</v>
      </c>
      <c r="G61" s="78">
        <v>1</v>
      </c>
      <c r="H61" s="37"/>
      <c r="I61" s="78">
        <v>1</v>
      </c>
      <c r="J61" s="37"/>
      <c r="K61" s="78">
        <v>1</v>
      </c>
      <c r="L61" s="37"/>
      <c r="M61" s="37"/>
      <c r="N61" s="37"/>
      <c r="O61" s="37"/>
      <c r="P61" s="155"/>
      <c r="Q61" s="37">
        <f t="shared" si="14"/>
        <v>5</v>
      </c>
      <c r="R61" s="149"/>
      <c r="S61" s="137"/>
    </row>
    <row r="62" spans="1:19" ht="17.25" customHeight="1" x14ac:dyDescent="0.25">
      <c r="A62" s="138" t="s">
        <v>67</v>
      </c>
      <c r="B62" s="140" t="s">
        <v>50</v>
      </c>
      <c r="C62" s="23" t="s">
        <v>5</v>
      </c>
      <c r="D62" s="24">
        <f>D64+D66+D68+D70+D72+D74+D76+D78+D80+D82</f>
        <v>5</v>
      </c>
      <c r="E62" s="116">
        <f t="shared" ref="E62:O62" si="28">E64+E66+E68+E70+E72+E74+E76+E78+E80+E82</f>
        <v>7</v>
      </c>
      <c r="F62" s="116">
        <f t="shared" si="28"/>
        <v>3</v>
      </c>
      <c r="G62" s="116">
        <f t="shared" si="28"/>
        <v>4</v>
      </c>
      <c r="H62" s="116">
        <f t="shared" si="28"/>
        <v>3</v>
      </c>
      <c r="I62" s="116">
        <f t="shared" si="28"/>
        <v>6</v>
      </c>
      <c r="J62" s="116">
        <f t="shared" si="28"/>
        <v>4</v>
      </c>
      <c r="K62" s="116">
        <f t="shared" si="28"/>
        <v>5</v>
      </c>
      <c r="L62" s="116">
        <f t="shared" si="28"/>
        <v>3</v>
      </c>
      <c r="M62" s="116">
        <f t="shared" si="28"/>
        <v>5</v>
      </c>
      <c r="N62" s="116">
        <f t="shared" si="28"/>
        <v>3</v>
      </c>
      <c r="O62" s="116">
        <f t="shared" si="28"/>
        <v>2</v>
      </c>
      <c r="P62" s="154">
        <v>0</v>
      </c>
      <c r="Q62" s="24">
        <f t="shared" ref="Q62:Q91" si="29">SUBTOTAL(9,D62:O62)</f>
        <v>50</v>
      </c>
      <c r="R62" s="142">
        <f>(Q63/Q62)*100</f>
        <v>74</v>
      </c>
      <c r="S62" s="134"/>
    </row>
    <row r="63" spans="1:19" ht="17.25" customHeight="1" x14ac:dyDescent="0.25">
      <c r="A63" s="139"/>
      <c r="B63" s="141"/>
      <c r="C63" s="29" t="s">
        <v>4</v>
      </c>
      <c r="D63" s="30">
        <f>D65+D67+D69+D71+D73+D75+D77+D79+D81+D83</f>
        <v>4.5</v>
      </c>
      <c r="E63" s="117">
        <f t="shared" ref="E63:O63" si="30">E65+E67+E69+E71+E73+E75+E77+E79+E81+E83</f>
        <v>7.5</v>
      </c>
      <c r="F63" s="117">
        <f t="shared" si="30"/>
        <v>3</v>
      </c>
      <c r="G63" s="117">
        <f t="shared" si="30"/>
        <v>4</v>
      </c>
      <c r="H63" s="117">
        <f t="shared" si="30"/>
        <v>3</v>
      </c>
      <c r="I63" s="117">
        <f t="shared" si="30"/>
        <v>6</v>
      </c>
      <c r="J63" s="117">
        <f t="shared" si="30"/>
        <v>4</v>
      </c>
      <c r="K63" s="117">
        <f t="shared" si="30"/>
        <v>5</v>
      </c>
      <c r="L63" s="117">
        <f t="shared" si="30"/>
        <v>0</v>
      </c>
      <c r="M63" s="117">
        <f t="shared" si="30"/>
        <v>0</v>
      </c>
      <c r="N63" s="117">
        <f t="shared" si="30"/>
        <v>0</v>
      </c>
      <c r="O63" s="117">
        <f t="shared" si="30"/>
        <v>0</v>
      </c>
      <c r="P63" s="155"/>
      <c r="Q63" s="30">
        <f t="shared" si="29"/>
        <v>37</v>
      </c>
      <c r="R63" s="143"/>
      <c r="S63" s="135"/>
    </row>
    <row r="64" spans="1:19" ht="17.25" customHeight="1" x14ac:dyDescent="0.25">
      <c r="A64" s="187">
        <f>A60+1</f>
        <v>25</v>
      </c>
      <c r="B64" s="208" t="s">
        <v>63</v>
      </c>
      <c r="C64" s="27" t="s">
        <v>5</v>
      </c>
      <c r="D64" s="28"/>
      <c r="E64" s="40">
        <v>1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154">
        <v>0</v>
      </c>
      <c r="Q64" s="28">
        <f t="shared" si="29"/>
        <v>1</v>
      </c>
      <c r="R64" s="167">
        <f>(Q65/Q64)*100</f>
        <v>100</v>
      </c>
      <c r="S64" s="156"/>
    </row>
    <row r="65" spans="1:19" ht="17.25" customHeight="1" x14ac:dyDescent="0.25">
      <c r="A65" s="198"/>
      <c r="B65" s="215"/>
      <c r="C65" s="38" t="s">
        <v>4</v>
      </c>
      <c r="D65" s="39"/>
      <c r="E65" s="79">
        <v>1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155"/>
      <c r="Q65" s="39">
        <f t="shared" si="29"/>
        <v>1</v>
      </c>
      <c r="R65" s="172"/>
      <c r="S65" s="157"/>
    </row>
    <row r="66" spans="1:19" ht="17.25" customHeight="1" x14ac:dyDescent="0.25">
      <c r="A66" s="144">
        <f>A64+1</f>
        <v>26</v>
      </c>
      <c r="B66" s="216" t="s">
        <v>51</v>
      </c>
      <c r="C66" s="42" t="s">
        <v>5</v>
      </c>
      <c r="D66" s="44">
        <v>1</v>
      </c>
      <c r="E66" s="44">
        <v>1</v>
      </c>
      <c r="F66" s="44">
        <v>1</v>
      </c>
      <c r="G66" s="44">
        <v>1</v>
      </c>
      <c r="H66" s="44">
        <v>1</v>
      </c>
      <c r="I66" s="44">
        <v>1</v>
      </c>
      <c r="J66" s="44">
        <v>1</v>
      </c>
      <c r="K66" s="44">
        <v>1</v>
      </c>
      <c r="L66" s="44">
        <v>1</v>
      </c>
      <c r="M66" s="44">
        <v>1</v>
      </c>
      <c r="N66" s="44">
        <v>1</v>
      </c>
      <c r="O66" s="43"/>
      <c r="P66" s="154">
        <v>0</v>
      </c>
      <c r="Q66" s="43">
        <f t="shared" si="29"/>
        <v>11</v>
      </c>
      <c r="R66" s="148">
        <f>(Q67/Q66)*100</f>
        <v>72.727272727272734</v>
      </c>
      <c r="S66" s="136"/>
    </row>
    <row r="67" spans="1:19" ht="17.25" customHeight="1" x14ac:dyDescent="0.25">
      <c r="A67" s="145"/>
      <c r="B67" s="209"/>
      <c r="C67" s="36" t="s">
        <v>4</v>
      </c>
      <c r="D67" s="78">
        <v>1</v>
      </c>
      <c r="E67" s="78">
        <v>1</v>
      </c>
      <c r="F67" s="78">
        <v>1</v>
      </c>
      <c r="G67" s="78">
        <v>1</v>
      </c>
      <c r="H67" s="78">
        <v>1</v>
      </c>
      <c r="I67" s="78">
        <v>1</v>
      </c>
      <c r="J67" s="78">
        <v>1</v>
      </c>
      <c r="K67" s="78">
        <v>1</v>
      </c>
      <c r="L67" s="113"/>
      <c r="M67" s="113"/>
      <c r="N67" s="113"/>
      <c r="O67" s="97"/>
      <c r="P67" s="155"/>
      <c r="Q67" s="37">
        <f t="shared" si="29"/>
        <v>8</v>
      </c>
      <c r="R67" s="149"/>
      <c r="S67" s="137"/>
    </row>
    <row r="68" spans="1:19" ht="17.25" customHeight="1" x14ac:dyDescent="0.25">
      <c r="A68" s="187">
        <f t="shared" ref="A68" si="31">A66+1</f>
        <v>27</v>
      </c>
      <c r="B68" s="208" t="s">
        <v>113</v>
      </c>
      <c r="C68" s="27" t="s">
        <v>5</v>
      </c>
      <c r="D68" s="40">
        <v>1</v>
      </c>
      <c r="E68" s="95"/>
      <c r="F68" s="95"/>
      <c r="G68" s="95"/>
      <c r="H68" s="28"/>
      <c r="I68" s="95"/>
      <c r="J68" s="95"/>
      <c r="K68" s="95"/>
      <c r="L68" s="95"/>
      <c r="M68" s="95"/>
      <c r="N68" s="95"/>
      <c r="O68" s="95"/>
      <c r="P68" s="154">
        <v>0</v>
      </c>
      <c r="Q68" s="43">
        <f t="shared" ref="Q68:Q69" si="32">SUBTOTAL(9,D68:O68)</f>
        <v>1</v>
      </c>
      <c r="R68" s="148">
        <f>(Q69/Q68)*100</f>
        <v>100</v>
      </c>
      <c r="S68" s="156"/>
    </row>
    <row r="69" spans="1:19" ht="17.25" customHeight="1" x14ac:dyDescent="0.25">
      <c r="A69" s="198"/>
      <c r="B69" s="215"/>
      <c r="C69" s="38" t="s">
        <v>4</v>
      </c>
      <c r="D69" s="78">
        <v>1</v>
      </c>
      <c r="E69" s="98"/>
      <c r="F69" s="98"/>
      <c r="G69" s="98"/>
      <c r="H69" s="39"/>
      <c r="I69" s="98"/>
      <c r="J69" s="98"/>
      <c r="K69" s="98"/>
      <c r="L69" s="98"/>
      <c r="M69" s="98"/>
      <c r="N69" s="98"/>
      <c r="O69" s="98"/>
      <c r="P69" s="155"/>
      <c r="Q69" s="37">
        <f t="shared" si="32"/>
        <v>1</v>
      </c>
      <c r="R69" s="149"/>
      <c r="S69" s="157"/>
    </row>
    <row r="70" spans="1:19" ht="17.25" customHeight="1" x14ac:dyDescent="0.25">
      <c r="A70" s="144">
        <f t="shared" ref="A70" si="33">A68+1</f>
        <v>28</v>
      </c>
      <c r="B70" s="216" t="s">
        <v>64</v>
      </c>
      <c r="C70" s="42" t="s">
        <v>5</v>
      </c>
      <c r="D70" s="96"/>
      <c r="E70" s="44">
        <v>1</v>
      </c>
      <c r="F70" s="43"/>
      <c r="G70" s="43"/>
      <c r="H70" s="114"/>
      <c r="I70" s="44">
        <v>1</v>
      </c>
      <c r="J70" s="96"/>
      <c r="K70" s="114"/>
      <c r="L70" s="96"/>
      <c r="M70" s="44">
        <v>1</v>
      </c>
      <c r="N70" s="96"/>
      <c r="O70" s="96"/>
      <c r="P70" s="154">
        <v>0</v>
      </c>
      <c r="Q70" s="43">
        <f t="shared" ref="Q70:Q71" si="34">SUBTOTAL(9,D70:O70)</f>
        <v>3</v>
      </c>
      <c r="R70" s="148">
        <f>(Q71/Q70)*100</f>
        <v>66.666666666666657</v>
      </c>
      <c r="S70" s="136"/>
    </row>
    <row r="71" spans="1:19" ht="17.25" customHeight="1" x14ac:dyDescent="0.25">
      <c r="A71" s="145"/>
      <c r="B71" s="209"/>
      <c r="C71" s="36" t="s">
        <v>4</v>
      </c>
      <c r="D71" s="73"/>
      <c r="E71" s="78">
        <v>1</v>
      </c>
      <c r="F71" s="37"/>
      <c r="G71" s="37"/>
      <c r="H71" s="113"/>
      <c r="I71" s="78">
        <v>1</v>
      </c>
      <c r="J71" s="113"/>
      <c r="K71" s="113"/>
      <c r="L71" s="113"/>
      <c r="M71" s="113"/>
      <c r="N71" s="97"/>
      <c r="O71" s="97"/>
      <c r="P71" s="155"/>
      <c r="Q71" s="37">
        <f t="shared" si="34"/>
        <v>2</v>
      </c>
      <c r="R71" s="149"/>
      <c r="S71" s="137"/>
    </row>
    <row r="72" spans="1:19" ht="17.25" customHeight="1" x14ac:dyDescent="0.25">
      <c r="A72" s="187">
        <f t="shared" ref="A72" si="35">A70+1</f>
        <v>29</v>
      </c>
      <c r="B72" s="208" t="s">
        <v>32</v>
      </c>
      <c r="C72" s="27" t="s">
        <v>5</v>
      </c>
      <c r="D72" s="96"/>
      <c r="E72" s="96"/>
      <c r="F72" s="96"/>
      <c r="G72" s="96"/>
      <c r="H72" s="96"/>
      <c r="I72" s="44">
        <v>1</v>
      </c>
      <c r="J72" s="44">
        <v>1</v>
      </c>
      <c r="K72" s="44">
        <v>1</v>
      </c>
      <c r="L72" s="96"/>
      <c r="M72" s="96"/>
      <c r="N72" s="96"/>
      <c r="O72" s="96"/>
      <c r="P72" s="154">
        <v>0</v>
      </c>
      <c r="Q72" s="28">
        <f t="shared" si="29"/>
        <v>3</v>
      </c>
      <c r="R72" s="167">
        <f>(Q73/Q72)*100</f>
        <v>100</v>
      </c>
      <c r="S72" s="156"/>
    </row>
    <row r="73" spans="1:19" ht="17.25" customHeight="1" x14ac:dyDescent="0.25">
      <c r="A73" s="198"/>
      <c r="B73" s="215"/>
      <c r="C73" s="38" t="s">
        <v>4</v>
      </c>
      <c r="D73" s="98"/>
      <c r="E73" s="98"/>
      <c r="F73" s="98"/>
      <c r="G73" s="98"/>
      <c r="H73" s="98"/>
      <c r="I73" s="78">
        <v>1</v>
      </c>
      <c r="J73" s="78">
        <v>1</v>
      </c>
      <c r="K73" s="78">
        <v>1</v>
      </c>
      <c r="L73" s="98"/>
      <c r="M73" s="98"/>
      <c r="N73" s="98"/>
      <c r="O73" s="98"/>
      <c r="P73" s="155"/>
      <c r="Q73" s="39">
        <f t="shared" si="29"/>
        <v>3</v>
      </c>
      <c r="R73" s="172"/>
      <c r="S73" s="157"/>
    </row>
    <row r="74" spans="1:19" ht="17.25" customHeight="1" x14ac:dyDescent="0.25">
      <c r="A74" s="144">
        <f t="shared" ref="A74" si="36">A72+1</f>
        <v>30</v>
      </c>
      <c r="B74" s="216" t="s">
        <v>91</v>
      </c>
      <c r="C74" s="42" t="s">
        <v>5</v>
      </c>
      <c r="D74" s="44">
        <v>1</v>
      </c>
      <c r="E74" s="44">
        <v>1</v>
      </c>
      <c r="F74" s="44">
        <v>1</v>
      </c>
      <c r="G74" s="44">
        <v>1</v>
      </c>
      <c r="H74" s="44">
        <v>1</v>
      </c>
      <c r="I74" s="44">
        <v>1</v>
      </c>
      <c r="J74" s="44">
        <v>1</v>
      </c>
      <c r="K74" s="44">
        <v>1</v>
      </c>
      <c r="L74" s="44">
        <v>1</v>
      </c>
      <c r="M74" s="44">
        <v>1</v>
      </c>
      <c r="N74" s="44">
        <v>1</v>
      </c>
      <c r="O74" s="43"/>
      <c r="P74" s="154">
        <v>0</v>
      </c>
      <c r="Q74" s="43">
        <f t="shared" si="29"/>
        <v>11</v>
      </c>
      <c r="R74" s="148">
        <f>(Q75/Q74)*100</f>
        <v>72.727272727272734</v>
      </c>
      <c r="S74" s="136"/>
    </row>
    <row r="75" spans="1:19" ht="17.25" customHeight="1" x14ac:dyDescent="0.25">
      <c r="A75" s="145"/>
      <c r="B75" s="209"/>
      <c r="C75" s="36" t="s">
        <v>4</v>
      </c>
      <c r="D75" s="78">
        <v>1</v>
      </c>
      <c r="E75" s="78">
        <v>1</v>
      </c>
      <c r="F75" s="78">
        <v>1</v>
      </c>
      <c r="G75" s="78">
        <v>1</v>
      </c>
      <c r="H75" s="78">
        <v>1</v>
      </c>
      <c r="I75" s="78">
        <v>1</v>
      </c>
      <c r="J75" s="78">
        <v>1</v>
      </c>
      <c r="K75" s="78">
        <v>1</v>
      </c>
      <c r="L75" s="113"/>
      <c r="M75" s="113"/>
      <c r="N75" s="113"/>
      <c r="O75" s="37"/>
      <c r="P75" s="155"/>
      <c r="Q75" s="37">
        <f t="shared" si="29"/>
        <v>8</v>
      </c>
      <c r="R75" s="149"/>
      <c r="S75" s="137"/>
    </row>
    <row r="76" spans="1:19" ht="17.25" customHeight="1" x14ac:dyDescent="0.25">
      <c r="A76" s="187">
        <f t="shared" ref="A76" si="37">A74+1</f>
        <v>31</v>
      </c>
      <c r="B76" s="208" t="s">
        <v>92</v>
      </c>
      <c r="C76" s="27" t="s">
        <v>5</v>
      </c>
      <c r="D76" s="40">
        <v>1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154">
        <v>0</v>
      </c>
      <c r="Q76" s="28">
        <f t="shared" ref="Q76:Q77" si="38">SUBTOTAL(9,D76:O76)</f>
        <v>1</v>
      </c>
      <c r="R76" s="167">
        <f>(Q77/Q76)*100</f>
        <v>100</v>
      </c>
      <c r="S76" s="156"/>
    </row>
    <row r="77" spans="1:19" ht="17.25" customHeight="1" x14ac:dyDescent="0.25">
      <c r="A77" s="198"/>
      <c r="B77" s="215"/>
      <c r="C77" s="38" t="s">
        <v>4</v>
      </c>
      <c r="D77" s="79">
        <v>0.5</v>
      </c>
      <c r="E77" s="79">
        <v>0.5</v>
      </c>
      <c r="F77" s="39"/>
      <c r="G77" s="39"/>
      <c r="H77" s="39"/>
      <c r="I77" s="102"/>
      <c r="J77" s="39"/>
      <c r="K77" s="39"/>
      <c r="L77" s="39"/>
      <c r="M77" s="39"/>
      <c r="N77" s="39"/>
      <c r="O77" s="39"/>
      <c r="P77" s="155"/>
      <c r="Q77" s="39">
        <f t="shared" si="38"/>
        <v>1</v>
      </c>
      <c r="R77" s="172"/>
      <c r="S77" s="157"/>
    </row>
    <row r="78" spans="1:19" ht="17.25" customHeight="1" x14ac:dyDescent="0.25">
      <c r="A78" s="144">
        <f t="shared" ref="A78" si="39">A76+1</f>
        <v>32</v>
      </c>
      <c r="B78" s="216" t="s">
        <v>95</v>
      </c>
      <c r="C78" s="42" t="s">
        <v>5</v>
      </c>
      <c r="D78" s="43"/>
      <c r="E78" s="44">
        <v>1</v>
      </c>
      <c r="F78" s="43"/>
      <c r="G78" s="44">
        <v>1</v>
      </c>
      <c r="H78" s="43"/>
      <c r="I78" s="44">
        <v>1</v>
      </c>
      <c r="J78" s="43"/>
      <c r="K78" s="44">
        <v>1</v>
      </c>
      <c r="L78" s="85"/>
      <c r="M78" s="44">
        <v>1</v>
      </c>
      <c r="N78" s="43"/>
      <c r="O78" s="44">
        <v>1</v>
      </c>
      <c r="P78" s="154">
        <v>0</v>
      </c>
      <c r="Q78" s="43">
        <f t="shared" si="29"/>
        <v>6</v>
      </c>
      <c r="R78" s="148">
        <f>(Q79/Q78)*100</f>
        <v>66.666666666666657</v>
      </c>
      <c r="S78" s="136"/>
    </row>
    <row r="79" spans="1:19" ht="17.25" customHeight="1" x14ac:dyDescent="0.25">
      <c r="A79" s="145"/>
      <c r="B79" s="209"/>
      <c r="C79" s="36" t="s">
        <v>4</v>
      </c>
      <c r="D79" s="37"/>
      <c r="E79" s="78">
        <v>1</v>
      </c>
      <c r="F79" s="37"/>
      <c r="G79" s="78">
        <v>1</v>
      </c>
      <c r="H79" s="113"/>
      <c r="I79" s="78">
        <v>1</v>
      </c>
      <c r="J79" s="113"/>
      <c r="K79" s="78">
        <v>1</v>
      </c>
      <c r="L79" s="113"/>
      <c r="M79" s="113"/>
      <c r="N79" s="97"/>
      <c r="O79" s="97"/>
      <c r="P79" s="155"/>
      <c r="Q79" s="37">
        <f t="shared" si="29"/>
        <v>4</v>
      </c>
      <c r="R79" s="149"/>
      <c r="S79" s="137"/>
    </row>
    <row r="80" spans="1:19" ht="17.25" customHeight="1" x14ac:dyDescent="0.25">
      <c r="A80" s="144">
        <f t="shared" ref="A80" si="40">A78+1</f>
        <v>33</v>
      </c>
      <c r="B80" s="216" t="s">
        <v>33</v>
      </c>
      <c r="C80" s="42" t="s">
        <v>5</v>
      </c>
      <c r="D80" s="44">
        <v>1</v>
      </c>
      <c r="E80" s="44">
        <v>1</v>
      </c>
      <c r="F80" s="44">
        <v>1</v>
      </c>
      <c r="G80" s="44">
        <v>1</v>
      </c>
      <c r="H80" s="44">
        <v>1</v>
      </c>
      <c r="I80" s="44">
        <v>1</v>
      </c>
      <c r="J80" s="44">
        <v>1</v>
      </c>
      <c r="K80" s="44">
        <v>1</v>
      </c>
      <c r="L80" s="44">
        <v>1</v>
      </c>
      <c r="M80" s="44">
        <v>1</v>
      </c>
      <c r="N80" s="44">
        <v>1</v>
      </c>
      <c r="O80" s="44">
        <v>1</v>
      </c>
      <c r="P80" s="154">
        <v>0</v>
      </c>
      <c r="Q80" s="105">
        <f t="shared" si="29"/>
        <v>12</v>
      </c>
      <c r="R80" s="148">
        <f>(Q81/Q80)*100</f>
        <v>66.666666666666657</v>
      </c>
      <c r="S80" s="136"/>
    </row>
    <row r="81" spans="1:19" ht="17.25" customHeight="1" x14ac:dyDescent="0.25">
      <c r="A81" s="145"/>
      <c r="B81" s="209"/>
      <c r="C81" s="36" t="s">
        <v>4</v>
      </c>
      <c r="D81" s="78">
        <v>1</v>
      </c>
      <c r="E81" s="78">
        <v>1</v>
      </c>
      <c r="F81" s="78">
        <v>1</v>
      </c>
      <c r="G81" s="78">
        <v>1</v>
      </c>
      <c r="H81" s="78">
        <v>1</v>
      </c>
      <c r="I81" s="78">
        <v>1</v>
      </c>
      <c r="J81" s="78">
        <v>1</v>
      </c>
      <c r="K81" s="78">
        <v>1</v>
      </c>
      <c r="L81" s="113"/>
      <c r="M81" s="113"/>
      <c r="N81" s="113"/>
      <c r="O81" s="106"/>
      <c r="P81" s="155"/>
      <c r="Q81" s="106">
        <f t="shared" si="29"/>
        <v>8</v>
      </c>
      <c r="R81" s="149"/>
      <c r="S81" s="137"/>
    </row>
    <row r="82" spans="1:19" ht="17.25" customHeight="1" x14ac:dyDescent="0.25">
      <c r="A82" s="187">
        <f t="shared" ref="A82" si="41">A80+1</f>
        <v>34</v>
      </c>
      <c r="B82" s="208" t="s">
        <v>99</v>
      </c>
      <c r="C82" s="27" t="s">
        <v>5</v>
      </c>
      <c r="D82" s="104"/>
      <c r="E82" s="40">
        <v>1</v>
      </c>
      <c r="F82" s="104"/>
      <c r="G82" s="110"/>
      <c r="H82" s="104"/>
      <c r="I82" s="104"/>
      <c r="J82" s="104"/>
      <c r="K82" s="104"/>
      <c r="L82" s="104"/>
      <c r="M82" s="104"/>
      <c r="N82" s="104"/>
      <c r="O82" s="104"/>
      <c r="P82" s="154">
        <v>0</v>
      </c>
      <c r="Q82" s="104">
        <f t="shared" si="29"/>
        <v>1</v>
      </c>
      <c r="R82" s="167">
        <f>(Q83/Q82)*100</f>
        <v>100</v>
      </c>
      <c r="S82" s="156"/>
    </row>
    <row r="83" spans="1:19" ht="17.25" customHeight="1" thickBot="1" x14ac:dyDescent="0.3">
      <c r="A83" s="145"/>
      <c r="B83" s="234"/>
      <c r="C83" s="36" t="s">
        <v>4</v>
      </c>
      <c r="D83" s="106"/>
      <c r="E83" s="78">
        <v>1</v>
      </c>
      <c r="F83" s="106"/>
      <c r="G83" s="109"/>
      <c r="H83" s="106"/>
      <c r="I83" s="106"/>
      <c r="J83" s="106"/>
      <c r="K83" s="106"/>
      <c r="L83" s="106"/>
      <c r="M83" s="106"/>
      <c r="N83" s="106"/>
      <c r="O83" s="106"/>
      <c r="P83" s="155"/>
      <c r="Q83" s="106">
        <f t="shared" si="29"/>
        <v>1</v>
      </c>
      <c r="R83" s="149"/>
      <c r="S83" s="137"/>
    </row>
    <row r="84" spans="1:19" ht="17.25" customHeight="1" x14ac:dyDescent="0.25">
      <c r="A84" s="138" t="s">
        <v>68</v>
      </c>
      <c r="B84" s="140" t="s">
        <v>52</v>
      </c>
      <c r="C84" s="23" t="s">
        <v>5</v>
      </c>
      <c r="D84" s="24">
        <f>D86+D88+D90+D92+D94+D96+D98+D100+D102+D104+D106</f>
        <v>3</v>
      </c>
      <c r="E84" s="128">
        <f t="shared" ref="E84:O84" si="42">E86+E88+E90+E92+E94+E96+E98+E100+E102+E104+E106</f>
        <v>5</v>
      </c>
      <c r="F84" s="128">
        <f t="shared" si="42"/>
        <v>3</v>
      </c>
      <c r="G84" s="128">
        <f t="shared" si="42"/>
        <v>9</v>
      </c>
      <c r="H84" s="128">
        <f t="shared" si="42"/>
        <v>3</v>
      </c>
      <c r="I84" s="128">
        <f t="shared" si="42"/>
        <v>5</v>
      </c>
      <c r="J84" s="128">
        <f t="shared" si="42"/>
        <v>3</v>
      </c>
      <c r="K84" s="128">
        <f t="shared" si="42"/>
        <v>10</v>
      </c>
      <c r="L84" s="128">
        <f t="shared" si="42"/>
        <v>3</v>
      </c>
      <c r="M84" s="128">
        <f t="shared" si="42"/>
        <v>5</v>
      </c>
      <c r="N84" s="128">
        <f t="shared" si="42"/>
        <v>4</v>
      </c>
      <c r="O84" s="128">
        <f t="shared" si="42"/>
        <v>7</v>
      </c>
      <c r="P84" s="152">
        <f>SUM(P86:P107)</f>
        <v>0</v>
      </c>
      <c r="Q84" s="24">
        <f t="shared" si="29"/>
        <v>60</v>
      </c>
      <c r="R84" s="142">
        <f>(Q85/Q84)*100</f>
        <v>60</v>
      </c>
      <c r="S84" s="134"/>
    </row>
    <row r="85" spans="1:19" ht="17.25" customHeight="1" x14ac:dyDescent="0.25">
      <c r="A85" s="139"/>
      <c r="B85" s="141"/>
      <c r="C85" s="29" t="s">
        <v>4</v>
      </c>
      <c r="D85" s="30">
        <f>D87+D89+D91+D93+D95+D97+D99+D101+D103+D105+D107</f>
        <v>3</v>
      </c>
      <c r="E85" s="129">
        <f t="shared" ref="E85:O85" si="43">E87+E89+E91+E93+E95+E97+E99+E101+E103+E105+E107</f>
        <v>5</v>
      </c>
      <c r="F85" s="129">
        <f t="shared" si="43"/>
        <v>3</v>
      </c>
      <c r="G85" s="129">
        <f t="shared" si="43"/>
        <v>6</v>
      </c>
      <c r="H85" s="129">
        <f t="shared" si="43"/>
        <v>3</v>
      </c>
      <c r="I85" s="129">
        <f t="shared" si="43"/>
        <v>5</v>
      </c>
      <c r="J85" s="129">
        <f t="shared" si="43"/>
        <v>3</v>
      </c>
      <c r="K85" s="129">
        <f t="shared" si="43"/>
        <v>8</v>
      </c>
      <c r="L85" s="129">
        <f t="shared" si="43"/>
        <v>0</v>
      </c>
      <c r="M85" s="129">
        <f t="shared" si="43"/>
        <v>0</v>
      </c>
      <c r="N85" s="129">
        <f t="shared" si="43"/>
        <v>0</v>
      </c>
      <c r="O85" s="129">
        <f t="shared" si="43"/>
        <v>0</v>
      </c>
      <c r="P85" s="153"/>
      <c r="Q85" s="30">
        <f t="shared" si="29"/>
        <v>36</v>
      </c>
      <c r="R85" s="143"/>
      <c r="S85" s="135"/>
    </row>
    <row r="86" spans="1:19" ht="17.25" customHeight="1" x14ac:dyDescent="0.25">
      <c r="A86" s="144">
        <f>A82+1</f>
        <v>35</v>
      </c>
      <c r="B86" s="150" t="s">
        <v>53</v>
      </c>
      <c r="C86" s="42" t="s">
        <v>5</v>
      </c>
      <c r="D86" s="43"/>
      <c r="E86" s="43"/>
      <c r="F86" s="43"/>
      <c r="G86" s="44">
        <v>1</v>
      </c>
      <c r="H86" s="43"/>
      <c r="I86" s="43"/>
      <c r="J86" s="43"/>
      <c r="K86" s="44">
        <v>1</v>
      </c>
      <c r="L86" s="43"/>
      <c r="M86" s="96"/>
      <c r="N86" s="96"/>
      <c r="O86" s="44">
        <v>1</v>
      </c>
      <c r="P86" s="154">
        <v>0</v>
      </c>
      <c r="Q86" s="43">
        <f t="shared" si="29"/>
        <v>3</v>
      </c>
      <c r="R86" s="148">
        <f>(Q87/Q86)*100</f>
        <v>33.333333333333329</v>
      </c>
      <c r="S86" s="136" t="s">
        <v>119</v>
      </c>
    </row>
    <row r="87" spans="1:19" ht="17.25" customHeight="1" x14ac:dyDescent="0.25">
      <c r="A87" s="145"/>
      <c r="B87" s="151"/>
      <c r="C87" s="36" t="s">
        <v>4</v>
      </c>
      <c r="D87" s="37"/>
      <c r="E87" s="37"/>
      <c r="F87" s="37"/>
      <c r="G87" s="132"/>
      <c r="H87" s="37"/>
      <c r="I87" s="37"/>
      <c r="J87" s="37"/>
      <c r="K87" s="78">
        <v>1</v>
      </c>
      <c r="L87" s="97"/>
      <c r="M87" s="97"/>
      <c r="N87" s="97"/>
      <c r="O87" s="97"/>
      <c r="P87" s="155"/>
      <c r="Q87" s="37">
        <f t="shared" si="29"/>
        <v>1</v>
      </c>
      <c r="R87" s="149"/>
      <c r="S87" s="137"/>
    </row>
    <row r="88" spans="1:19" ht="17.25" customHeight="1" x14ac:dyDescent="0.25">
      <c r="A88" s="144">
        <f>A86+1</f>
        <v>36</v>
      </c>
      <c r="B88" s="146" t="s">
        <v>22</v>
      </c>
      <c r="C88" s="42" t="s">
        <v>5</v>
      </c>
      <c r="D88" s="43"/>
      <c r="E88" s="43"/>
      <c r="F88" s="43"/>
      <c r="G88" s="44">
        <v>1</v>
      </c>
      <c r="H88" s="43"/>
      <c r="I88" s="43"/>
      <c r="J88" s="43"/>
      <c r="K88" s="44">
        <v>1</v>
      </c>
      <c r="L88" s="43"/>
      <c r="M88" s="96"/>
      <c r="N88" s="43"/>
      <c r="O88" s="44">
        <v>1</v>
      </c>
      <c r="P88" s="154">
        <v>0</v>
      </c>
      <c r="Q88" s="43">
        <f t="shared" si="29"/>
        <v>3</v>
      </c>
      <c r="R88" s="148">
        <f>(Q89/Q88)*100</f>
        <v>0</v>
      </c>
      <c r="S88" s="136" t="s">
        <v>119</v>
      </c>
    </row>
    <row r="89" spans="1:19" ht="17.25" customHeight="1" x14ac:dyDescent="0.25">
      <c r="A89" s="145"/>
      <c r="B89" s="147"/>
      <c r="C89" s="36" t="s">
        <v>4</v>
      </c>
      <c r="D89" s="37"/>
      <c r="E89" s="37"/>
      <c r="F89" s="37"/>
      <c r="G89" s="132"/>
      <c r="H89" s="37"/>
      <c r="I89" s="37"/>
      <c r="J89" s="37"/>
      <c r="K89" s="132"/>
      <c r="L89" s="97"/>
      <c r="M89" s="97"/>
      <c r="N89" s="97"/>
      <c r="O89" s="97"/>
      <c r="P89" s="155"/>
      <c r="Q89" s="37">
        <f t="shared" si="29"/>
        <v>0</v>
      </c>
      <c r="R89" s="149"/>
      <c r="S89" s="137"/>
    </row>
    <row r="90" spans="1:19" ht="17.25" customHeight="1" x14ac:dyDescent="0.25">
      <c r="A90" s="144">
        <f t="shared" ref="A90" si="44">A88+1</f>
        <v>37</v>
      </c>
      <c r="B90" s="146" t="s">
        <v>55</v>
      </c>
      <c r="C90" s="42" t="s">
        <v>5</v>
      </c>
      <c r="D90" s="43"/>
      <c r="E90" s="114"/>
      <c r="F90" s="114"/>
      <c r="G90" s="44">
        <v>1</v>
      </c>
      <c r="H90" s="43"/>
      <c r="I90" s="114"/>
      <c r="J90" s="114"/>
      <c r="K90" s="44">
        <v>1</v>
      </c>
      <c r="L90" s="45"/>
      <c r="M90" s="114"/>
      <c r="N90" s="114"/>
      <c r="O90" s="43"/>
      <c r="P90" s="154">
        <v>0</v>
      </c>
      <c r="Q90" s="43">
        <f t="shared" si="29"/>
        <v>2</v>
      </c>
      <c r="R90" s="148">
        <f>(Q91/Q90)*100</f>
        <v>50</v>
      </c>
      <c r="S90" s="136"/>
    </row>
    <row r="91" spans="1:19" ht="17.25" customHeight="1" x14ac:dyDescent="0.25">
      <c r="A91" s="145"/>
      <c r="B91" s="147"/>
      <c r="C91" s="36" t="s">
        <v>4</v>
      </c>
      <c r="D91" s="37"/>
      <c r="E91" s="113"/>
      <c r="F91" s="113"/>
      <c r="G91" s="78">
        <v>1</v>
      </c>
      <c r="H91" s="120"/>
      <c r="I91" s="120"/>
      <c r="J91" s="120"/>
      <c r="K91" s="132"/>
      <c r="L91" s="120"/>
      <c r="M91" s="113"/>
      <c r="N91" s="113"/>
      <c r="O91" s="37"/>
      <c r="P91" s="155"/>
      <c r="Q91" s="37">
        <f t="shared" si="29"/>
        <v>1</v>
      </c>
      <c r="R91" s="149"/>
      <c r="S91" s="137"/>
    </row>
    <row r="92" spans="1:19" ht="17.25" customHeight="1" x14ac:dyDescent="0.25">
      <c r="A92" s="144">
        <f t="shared" ref="A92" si="45">A90+1</f>
        <v>38</v>
      </c>
      <c r="B92" s="146" t="s">
        <v>54</v>
      </c>
      <c r="C92" s="42" t="s">
        <v>5</v>
      </c>
      <c r="D92" s="43"/>
      <c r="E92" s="44">
        <v>1</v>
      </c>
      <c r="F92" s="114"/>
      <c r="G92" s="44">
        <v>1</v>
      </c>
      <c r="H92" s="114"/>
      <c r="I92" s="44">
        <v>1</v>
      </c>
      <c r="J92" s="114"/>
      <c r="K92" s="44">
        <v>1</v>
      </c>
      <c r="L92" s="45"/>
      <c r="M92" s="44">
        <v>1</v>
      </c>
      <c r="N92" s="114"/>
      <c r="O92" s="114"/>
      <c r="P92" s="154">
        <v>0</v>
      </c>
      <c r="Q92" s="43">
        <f t="shared" ref="Q92:Q115" si="46">SUBTOTAL(9,D92:O92)</f>
        <v>5</v>
      </c>
      <c r="R92" s="148">
        <f>(Q93/Q92)*100</f>
        <v>80</v>
      </c>
      <c r="S92" s="136"/>
    </row>
    <row r="93" spans="1:19" ht="17.25" customHeight="1" x14ac:dyDescent="0.25">
      <c r="A93" s="145"/>
      <c r="B93" s="147"/>
      <c r="C93" s="36" t="s">
        <v>4</v>
      </c>
      <c r="D93" s="37"/>
      <c r="E93" s="78">
        <v>1</v>
      </c>
      <c r="F93" s="113"/>
      <c r="G93" s="78">
        <v>1</v>
      </c>
      <c r="H93" s="120"/>
      <c r="I93" s="78">
        <v>1</v>
      </c>
      <c r="J93" s="120"/>
      <c r="K93" s="78">
        <v>1</v>
      </c>
      <c r="L93" s="120"/>
      <c r="M93" s="120"/>
      <c r="N93" s="113"/>
      <c r="O93" s="113"/>
      <c r="P93" s="155"/>
      <c r="Q93" s="37">
        <f t="shared" si="46"/>
        <v>4</v>
      </c>
      <c r="R93" s="149"/>
      <c r="S93" s="137"/>
    </row>
    <row r="94" spans="1:19" ht="27" customHeight="1" x14ac:dyDescent="0.25">
      <c r="A94" s="144">
        <f t="shared" ref="A94" si="47">A92+1</f>
        <v>39</v>
      </c>
      <c r="B94" s="208" t="s">
        <v>25</v>
      </c>
      <c r="C94" s="27" t="s">
        <v>5</v>
      </c>
      <c r="D94" s="40">
        <v>1</v>
      </c>
      <c r="E94" s="40">
        <v>1</v>
      </c>
      <c r="F94" s="40">
        <v>1</v>
      </c>
      <c r="G94" s="40">
        <v>1</v>
      </c>
      <c r="H94" s="40">
        <v>1</v>
      </c>
      <c r="I94" s="40">
        <v>1</v>
      </c>
      <c r="J94" s="40">
        <v>1</v>
      </c>
      <c r="K94" s="40">
        <v>1</v>
      </c>
      <c r="L94" s="40">
        <v>1</v>
      </c>
      <c r="M94" s="40">
        <v>1</v>
      </c>
      <c r="N94" s="40">
        <v>1</v>
      </c>
      <c r="O94" s="40">
        <v>1</v>
      </c>
      <c r="P94" s="154">
        <v>0</v>
      </c>
      <c r="Q94" s="28">
        <f t="shared" si="46"/>
        <v>12</v>
      </c>
      <c r="R94" s="167">
        <f>(Q95/Q94)*100</f>
        <v>66.666666666666657</v>
      </c>
      <c r="S94" s="156"/>
    </row>
    <row r="95" spans="1:19" ht="27" customHeight="1" x14ac:dyDescent="0.25">
      <c r="A95" s="145"/>
      <c r="B95" s="215"/>
      <c r="C95" s="38" t="s">
        <v>4</v>
      </c>
      <c r="D95" s="79">
        <v>1</v>
      </c>
      <c r="E95" s="79">
        <v>1</v>
      </c>
      <c r="F95" s="79">
        <v>1</v>
      </c>
      <c r="G95" s="79">
        <v>1</v>
      </c>
      <c r="H95" s="78">
        <v>1</v>
      </c>
      <c r="I95" s="78">
        <v>1</v>
      </c>
      <c r="J95" s="78">
        <v>1</v>
      </c>
      <c r="K95" s="78">
        <v>1</v>
      </c>
      <c r="L95" s="113"/>
      <c r="M95" s="113"/>
      <c r="N95" s="113"/>
      <c r="O95" s="86"/>
      <c r="P95" s="155"/>
      <c r="Q95" s="39">
        <f t="shared" si="46"/>
        <v>8</v>
      </c>
      <c r="R95" s="172"/>
      <c r="S95" s="157"/>
    </row>
    <row r="96" spans="1:19" ht="24" customHeight="1" x14ac:dyDescent="0.25">
      <c r="A96" s="144">
        <f t="shared" ref="A96" si="48">A94+1</f>
        <v>40</v>
      </c>
      <c r="B96" s="217" t="s">
        <v>26</v>
      </c>
      <c r="C96" s="42" t="s">
        <v>5</v>
      </c>
      <c r="D96" s="44">
        <v>1</v>
      </c>
      <c r="E96" s="44">
        <v>1</v>
      </c>
      <c r="F96" s="44">
        <v>1</v>
      </c>
      <c r="G96" s="44">
        <v>1</v>
      </c>
      <c r="H96" s="44">
        <v>1</v>
      </c>
      <c r="I96" s="44">
        <v>1</v>
      </c>
      <c r="J96" s="44">
        <v>1</v>
      </c>
      <c r="K96" s="44">
        <v>1</v>
      </c>
      <c r="L96" s="44">
        <v>1</v>
      </c>
      <c r="M96" s="44">
        <v>1</v>
      </c>
      <c r="N96" s="44">
        <v>1</v>
      </c>
      <c r="O96" s="44">
        <v>1</v>
      </c>
      <c r="P96" s="154">
        <v>0</v>
      </c>
      <c r="Q96" s="43">
        <f t="shared" si="46"/>
        <v>12</v>
      </c>
      <c r="R96" s="148">
        <f>(Q97/Q96)*100</f>
        <v>66.666666666666657</v>
      </c>
      <c r="S96" s="136"/>
    </row>
    <row r="97" spans="1:19" ht="24" customHeight="1" x14ac:dyDescent="0.25">
      <c r="A97" s="145"/>
      <c r="B97" s="218"/>
      <c r="C97" s="36" t="s">
        <v>4</v>
      </c>
      <c r="D97" s="78">
        <v>1</v>
      </c>
      <c r="E97" s="78">
        <v>1</v>
      </c>
      <c r="F97" s="80">
        <v>1</v>
      </c>
      <c r="G97" s="79">
        <v>1</v>
      </c>
      <c r="H97" s="78">
        <v>1</v>
      </c>
      <c r="I97" s="78">
        <v>1</v>
      </c>
      <c r="J97" s="78">
        <v>1</v>
      </c>
      <c r="K97" s="78">
        <v>1</v>
      </c>
      <c r="L97" s="113"/>
      <c r="M97" s="113"/>
      <c r="N97" s="113"/>
      <c r="O97" s="37"/>
      <c r="P97" s="155"/>
      <c r="Q97" s="37">
        <f t="shared" si="46"/>
        <v>8</v>
      </c>
      <c r="R97" s="149"/>
      <c r="S97" s="137"/>
    </row>
    <row r="98" spans="1:19" ht="17.25" customHeight="1" x14ac:dyDescent="0.25">
      <c r="A98" s="144">
        <f t="shared" ref="A98" si="49">A96+1</f>
        <v>41</v>
      </c>
      <c r="B98" s="216" t="s">
        <v>114</v>
      </c>
      <c r="C98" s="42" t="s">
        <v>5</v>
      </c>
      <c r="D98" s="43"/>
      <c r="E98" s="43"/>
      <c r="F98" s="43"/>
      <c r="G98" s="44">
        <v>1</v>
      </c>
      <c r="H98" s="43"/>
      <c r="I98" s="43"/>
      <c r="J98" s="114"/>
      <c r="K98" s="44">
        <v>1</v>
      </c>
      <c r="L98" s="43"/>
      <c r="M98" s="43"/>
      <c r="N98" s="43"/>
      <c r="O98" s="44">
        <v>1</v>
      </c>
      <c r="P98" s="154">
        <v>0</v>
      </c>
      <c r="Q98" s="43">
        <f t="shared" si="46"/>
        <v>3</v>
      </c>
      <c r="R98" s="148">
        <f>(Q99/Q98)*100</f>
        <v>33.333333333333329</v>
      </c>
      <c r="S98" s="136"/>
    </row>
    <row r="99" spans="1:19" ht="17.25" customHeight="1" x14ac:dyDescent="0.25">
      <c r="A99" s="145"/>
      <c r="B99" s="209"/>
      <c r="C99" s="36" t="s">
        <v>4</v>
      </c>
      <c r="D99" s="37"/>
      <c r="E99" s="37"/>
      <c r="F99" s="37"/>
      <c r="G99" s="132"/>
      <c r="H99" s="37"/>
      <c r="I99" s="37"/>
      <c r="J99" s="113"/>
      <c r="K99" s="78">
        <v>1</v>
      </c>
      <c r="L99" s="37"/>
      <c r="M99" s="37"/>
      <c r="N99" s="37"/>
      <c r="O99" s="37"/>
      <c r="P99" s="155"/>
      <c r="Q99" s="37">
        <f t="shared" si="46"/>
        <v>1</v>
      </c>
      <c r="R99" s="149"/>
      <c r="S99" s="137"/>
    </row>
    <row r="100" spans="1:19" ht="18" customHeight="1" x14ac:dyDescent="0.25">
      <c r="A100" s="144">
        <f t="shared" ref="A100" si="50">A98+1</f>
        <v>42</v>
      </c>
      <c r="B100" s="208" t="s">
        <v>103</v>
      </c>
      <c r="C100" s="27" t="s">
        <v>5</v>
      </c>
      <c r="D100" s="40">
        <v>1</v>
      </c>
      <c r="E100" s="40">
        <v>1</v>
      </c>
      <c r="F100" s="40">
        <v>1</v>
      </c>
      <c r="G100" s="40">
        <v>1</v>
      </c>
      <c r="H100" s="40">
        <v>1</v>
      </c>
      <c r="I100" s="40">
        <v>1</v>
      </c>
      <c r="J100" s="40">
        <v>1</v>
      </c>
      <c r="K100" s="40">
        <v>1</v>
      </c>
      <c r="L100" s="40">
        <v>1</v>
      </c>
      <c r="M100" s="40">
        <v>1</v>
      </c>
      <c r="N100" s="40">
        <v>1</v>
      </c>
      <c r="O100" s="40">
        <v>1</v>
      </c>
      <c r="P100" s="154">
        <v>0</v>
      </c>
      <c r="Q100" s="28">
        <f t="shared" si="46"/>
        <v>12</v>
      </c>
      <c r="R100" s="167">
        <f>(Q101/Q100)*100</f>
        <v>66.666666666666657</v>
      </c>
      <c r="S100" s="156"/>
    </row>
    <row r="101" spans="1:19" ht="18" customHeight="1" x14ac:dyDescent="0.25">
      <c r="A101" s="145"/>
      <c r="B101" s="215"/>
      <c r="C101" s="38" t="s">
        <v>4</v>
      </c>
      <c r="D101" s="79">
        <v>1</v>
      </c>
      <c r="E101" s="79">
        <v>1</v>
      </c>
      <c r="F101" s="79">
        <v>1</v>
      </c>
      <c r="G101" s="79">
        <v>1</v>
      </c>
      <c r="H101" s="79">
        <v>1</v>
      </c>
      <c r="I101" s="79">
        <v>1</v>
      </c>
      <c r="J101" s="79">
        <v>1</v>
      </c>
      <c r="K101" s="78">
        <v>1</v>
      </c>
      <c r="L101" s="113"/>
      <c r="M101" s="113"/>
      <c r="N101" s="113"/>
      <c r="O101" s="39"/>
      <c r="P101" s="155"/>
      <c r="Q101" s="39">
        <f t="shared" si="46"/>
        <v>8</v>
      </c>
      <c r="R101" s="172"/>
      <c r="S101" s="157"/>
    </row>
    <row r="102" spans="1:19" ht="17.25" customHeight="1" x14ac:dyDescent="0.25">
      <c r="A102" s="144">
        <f t="shared" ref="A102" si="51">A100+1</f>
        <v>43</v>
      </c>
      <c r="B102" s="216" t="s">
        <v>116</v>
      </c>
      <c r="C102" s="42" t="s">
        <v>5</v>
      </c>
      <c r="D102" s="43"/>
      <c r="E102" s="44">
        <v>1</v>
      </c>
      <c r="F102" s="43"/>
      <c r="G102" s="44">
        <v>1</v>
      </c>
      <c r="H102" s="43"/>
      <c r="I102" s="44">
        <v>1</v>
      </c>
      <c r="J102" s="43"/>
      <c r="K102" s="44">
        <v>1</v>
      </c>
      <c r="L102" s="43"/>
      <c r="M102" s="44">
        <v>1</v>
      </c>
      <c r="N102" s="43"/>
      <c r="O102" s="44">
        <v>1</v>
      </c>
      <c r="P102" s="154">
        <v>0</v>
      </c>
      <c r="Q102" s="43">
        <f t="shared" si="46"/>
        <v>6</v>
      </c>
      <c r="R102" s="148">
        <f>(Q103/Q102)*100</f>
        <v>66.666666666666657</v>
      </c>
      <c r="S102" s="136"/>
    </row>
    <row r="103" spans="1:19" ht="17.25" customHeight="1" x14ac:dyDescent="0.25">
      <c r="A103" s="145"/>
      <c r="B103" s="209"/>
      <c r="C103" s="36" t="s">
        <v>4</v>
      </c>
      <c r="D103" s="37"/>
      <c r="E103" s="78">
        <v>1</v>
      </c>
      <c r="F103" s="37"/>
      <c r="G103" s="78">
        <v>1</v>
      </c>
      <c r="H103" s="113"/>
      <c r="I103" s="78">
        <v>1</v>
      </c>
      <c r="J103" s="113"/>
      <c r="K103" s="78">
        <v>1</v>
      </c>
      <c r="L103" s="113"/>
      <c r="M103" s="113"/>
      <c r="N103" s="113"/>
      <c r="O103" s="37"/>
      <c r="P103" s="155"/>
      <c r="Q103" s="37">
        <f t="shared" si="46"/>
        <v>4</v>
      </c>
      <c r="R103" s="149"/>
      <c r="S103" s="137"/>
    </row>
    <row r="104" spans="1:19" ht="17.25" customHeight="1" x14ac:dyDescent="0.25">
      <c r="A104" s="144">
        <f t="shared" ref="A104" si="52">A102+1</f>
        <v>44</v>
      </c>
      <c r="B104" s="181" t="s">
        <v>62</v>
      </c>
      <c r="C104" s="27" t="s">
        <v>5</v>
      </c>
      <c r="D104" s="28"/>
      <c r="E104" s="28"/>
      <c r="F104" s="28"/>
      <c r="G104" s="28"/>
      <c r="H104" s="28"/>
      <c r="I104" s="28"/>
      <c r="J104" s="28"/>
      <c r="K104" s="40">
        <v>1</v>
      </c>
      <c r="L104" s="87"/>
      <c r="M104" s="28"/>
      <c r="N104" s="28"/>
      <c r="O104" s="28"/>
      <c r="P104" s="154">
        <v>0</v>
      </c>
      <c r="Q104" s="28">
        <f t="shared" si="46"/>
        <v>1</v>
      </c>
      <c r="R104" s="167">
        <f>(Q105/Q104)*100</f>
        <v>100</v>
      </c>
      <c r="S104" s="156"/>
    </row>
    <row r="105" spans="1:19" ht="17.25" customHeight="1" x14ac:dyDescent="0.25">
      <c r="A105" s="145"/>
      <c r="B105" s="182"/>
      <c r="C105" s="38" t="s">
        <v>4</v>
      </c>
      <c r="D105" s="39"/>
      <c r="E105" s="39"/>
      <c r="F105" s="39"/>
      <c r="G105" s="39"/>
      <c r="H105" s="39"/>
      <c r="I105" s="39"/>
      <c r="J105" s="39"/>
      <c r="K105" s="78">
        <v>1</v>
      </c>
      <c r="L105" s="90"/>
      <c r="M105" s="90"/>
      <c r="N105" s="39"/>
      <c r="O105" s="39"/>
      <c r="P105" s="155"/>
      <c r="Q105" s="39">
        <f t="shared" si="46"/>
        <v>1</v>
      </c>
      <c r="R105" s="172"/>
      <c r="S105" s="157"/>
    </row>
    <row r="106" spans="1:19" ht="17.25" customHeight="1" x14ac:dyDescent="0.25">
      <c r="A106" s="144">
        <f t="shared" ref="A106" si="53">A104+1</f>
        <v>45</v>
      </c>
      <c r="B106" s="146" t="s">
        <v>117</v>
      </c>
      <c r="C106" s="42" t="s">
        <v>5</v>
      </c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4">
        <v>1</v>
      </c>
      <c r="O106" s="43"/>
      <c r="P106" s="154">
        <v>0</v>
      </c>
      <c r="Q106" s="43">
        <f t="shared" si="46"/>
        <v>1</v>
      </c>
      <c r="R106" s="148">
        <f>(Q107/Q106)*100</f>
        <v>0</v>
      </c>
      <c r="S106" s="136"/>
    </row>
    <row r="107" spans="1:19" ht="17.25" customHeight="1" thickBot="1" x14ac:dyDescent="0.3">
      <c r="A107" s="145"/>
      <c r="B107" s="219"/>
      <c r="C107" s="25" t="s">
        <v>4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115"/>
      <c r="O107" s="115"/>
      <c r="P107" s="155"/>
      <c r="Q107" s="26">
        <f t="shared" si="46"/>
        <v>0</v>
      </c>
      <c r="R107" s="220"/>
      <c r="S107" s="158"/>
    </row>
    <row r="108" spans="1:19" ht="17.25" customHeight="1" x14ac:dyDescent="0.25">
      <c r="A108" s="138" t="s">
        <v>69</v>
      </c>
      <c r="B108" s="140" t="s">
        <v>6</v>
      </c>
      <c r="C108" s="23" t="s">
        <v>5</v>
      </c>
      <c r="D108" s="24">
        <f>D110+D112+D114+D116+D118+D120+D122</f>
        <v>3</v>
      </c>
      <c r="E108" s="24">
        <f t="shared" ref="E108:O108" si="54">E110+E112+E114+E116+E118+E120+E122</f>
        <v>2</v>
      </c>
      <c r="F108" s="24">
        <f t="shared" si="54"/>
        <v>2</v>
      </c>
      <c r="G108" s="24">
        <f t="shared" si="54"/>
        <v>2</v>
      </c>
      <c r="H108" s="24">
        <f t="shared" si="54"/>
        <v>2</v>
      </c>
      <c r="I108" s="24">
        <f t="shared" si="54"/>
        <v>2</v>
      </c>
      <c r="J108" s="24">
        <f t="shared" si="54"/>
        <v>2</v>
      </c>
      <c r="K108" s="24">
        <f t="shared" si="54"/>
        <v>2</v>
      </c>
      <c r="L108" s="24">
        <f t="shared" si="54"/>
        <v>2</v>
      </c>
      <c r="M108" s="24">
        <f t="shared" si="54"/>
        <v>2</v>
      </c>
      <c r="N108" s="24">
        <f t="shared" si="54"/>
        <v>4</v>
      </c>
      <c r="O108" s="24">
        <f t="shared" si="54"/>
        <v>4</v>
      </c>
      <c r="P108" s="152">
        <f>SUM(P110:P123)</f>
        <v>0</v>
      </c>
      <c r="Q108" s="24">
        <f t="shared" si="46"/>
        <v>29</v>
      </c>
      <c r="R108" s="142">
        <f>(Q109/Q108)*100</f>
        <v>58.620689655172406</v>
      </c>
      <c r="S108" s="134"/>
    </row>
    <row r="109" spans="1:19" ht="17.25" customHeight="1" x14ac:dyDescent="0.25">
      <c r="A109" s="139"/>
      <c r="B109" s="141"/>
      <c r="C109" s="29" t="s">
        <v>4</v>
      </c>
      <c r="D109" s="30">
        <f>D111+D113+D115+D117+D119+D121+D123</f>
        <v>3</v>
      </c>
      <c r="E109" s="30">
        <f t="shared" ref="E109:O109" si="55">E111+E113+E115+E117+E119+E121+E123</f>
        <v>2</v>
      </c>
      <c r="F109" s="30">
        <f t="shared" si="55"/>
        <v>2</v>
      </c>
      <c r="G109" s="30">
        <f t="shared" si="55"/>
        <v>2</v>
      </c>
      <c r="H109" s="30">
        <f t="shared" si="55"/>
        <v>2</v>
      </c>
      <c r="I109" s="30">
        <f t="shared" si="55"/>
        <v>2</v>
      </c>
      <c r="J109" s="30">
        <f t="shared" si="55"/>
        <v>2</v>
      </c>
      <c r="K109" s="30">
        <f t="shared" si="55"/>
        <v>2</v>
      </c>
      <c r="L109" s="30">
        <f t="shared" si="55"/>
        <v>0</v>
      </c>
      <c r="M109" s="30">
        <f t="shared" si="55"/>
        <v>0</v>
      </c>
      <c r="N109" s="30">
        <f t="shared" si="55"/>
        <v>0</v>
      </c>
      <c r="O109" s="30">
        <f t="shared" si="55"/>
        <v>0</v>
      </c>
      <c r="P109" s="153"/>
      <c r="Q109" s="30">
        <f t="shared" si="46"/>
        <v>17</v>
      </c>
      <c r="R109" s="143"/>
      <c r="S109" s="135"/>
    </row>
    <row r="110" spans="1:19" ht="18" customHeight="1" x14ac:dyDescent="0.25">
      <c r="A110" s="144">
        <f>A106+1</f>
        <v>46</v>
      </c>
      <c r="B110" s="150" t="s">
        <v>56</v>
      </c>
      <c r="C110" s="42" t="s">
        <v>5</v>
      </c>
      <c r="D110" s="44">
        <v>1</v>
      </c>
      <c r="E110" s="43"/>
      <c r="F110" s="43"/>
      <c r="G110" s="43"/>
      <c r="H110" s="43"/>
      <c r="I110" s="43"/>
      <c r="J110" s="43"/>
      <c r="K110" s="43"/>
      <c r="L110" s="43"/>
      <c r="M110" s="108"/>
      <c r="N110" s="108"/>
      <c r="O110" s="119"/>
      <c r="P110" s="154">
        <v>0</v>
      </c>
      <c r="Q110" s="43">
        <f t="shared" si="46"/>
        <v>1</v>
      </c>
      <c r="R110" s="148">
        <f>(Q111/Q110)*100</f>
        <v>100</v>
      </c>
      <c r="S110" s="136"/>
    </row>
    <row r="111" spans="1:19" ht="18" customHeight="1" x14ac:dyDescent="0.25">
      <c r="A111" s="145"/>
      <c r="B111" s="151"/>
      <c r="C111" s="36" t="s">
        <v>4</v>
      </c>
      <c r="D111" s="78">
        <v>1</v>
      </c>
      <c r="E111" s="37"/>
      <c r="F111" s="37"/>
      <c r="G111" s="37"/>
      <c r="H111" s="37"/>
      <c r="I111" s="37"/>
      <c r="J111" s="37"/>
      <c r="K111" s="37"/>
      <c r="L111" s="37"/>
      <c r="M111" s="109"/>
      <c r="N111" s="109"/>
      <c r="O111" s="109"/>
      <c r="P111" s="155"/>
      <c r="Q111" s="37">
        <f t="shared" si="46"/>
        <v>1</v>
      </c>
      <c r="R111" s="149"/>
      <c r="S111" s="137"/>
    </row>
    <row r="112" spans="1:19" ht="15" customHeight="1" x14ac:dyDescent="0.25">
      <c r="A112" s="144">
        <f>A110+1</f>
        <v>47</v>
      </c>
      <c r="B112" s="170" t="s">
        <v>57</v>
      </c>
      <c r="C112" s="27" t="s">
        <v>5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40">
        <v>1</v>
      </c>
      <c r="P112" s="154">
        <v>0</v>
      </c>
      <c r="Q112" s="28">
        <f>SUBTOTAL(9,D112:O112)</f>
        <v>1</v>
      </c>
      <c r="R112" s="167">
        <f>(Q113/Q112)*100</f>
        <v>0</v>
      </c>
      <c r="S112" s="156"/>
    </row>
    <row r="113" spans="1:19" ht="15" customHeight="1" x14ac:dyDescent="0.25">
      <c r="A113" s="145"/>
      <c r="B113" s="171"/>
      <c r="C113" s="38" t="s">
        <v>4</v>
      </c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155"/>
      <c r="Q113" s="39">
        <f>SUBTOTAL(9,D113:O113)</f>
        <v>0</v>
      </c>
      <c r="R113" s="172"/>
      <c r="S113" s="157"/>
    </row>
    <row r="114" spans="1:19" ht="18" customHeight="1" x14ac:dyDescent="0.25">
      <c r="A114" s="187">
        <f t="shared" ref="A114" si="56">A112+1</f>
        <v>48</v>
      </c>
      <c r="B114" s="150" t="s">
        <v>58</v>
      </c>
      <c r="C114" s="42" t="s">
        <v>5</v>
      </c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108"/>
      <c r="O114" s="44">
        <v>1</v>
      </c>
      <c r="P114" s="154">
        <v>0</v>
      </c>
      <c r="Q114" s="43">
        <f t="shared" si="46"/>
        <v>1</v>
      </c>
      <c r="R114" s="148">
        <f>(Q115/Q114)*100</f>
        <v>0</v>
      </c>
      <c r="S114" s="136"/>
    </row>
    <row r="115" spans="1:19" ht="18" customHeight="1" x14ac:dyDescent="0.25">
      <c r="A115" s="198"/>
      <c r="B115" s="151"/>
      <c r="C115" s="36" t="s">
        <v>4</v>
      </c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100"/>
      <c r="O115" s="37"/>
      <c r="P115" s="155"/>
      <c r="Q115" s="37">
        <f t="shared" si="46"/>
        <v>0</v>
      </c>
      <c r="R115" s="149"/>
      <c r="S115" s="137"/>
    </row>
    <row r="116" spans="1:19" ht="18" customHeight="1" x14ac:dyDescent="0.25">
      <c r="A116" s="144">
        <f t="shared" ref="A116" si="57">A114+1</f>
        <v>49</v>
      </c>
      <c r="B116" s="170" t="s">
        <v>59</v>
      </c>
      <c r="C116" s="27" t="s">
        <v>5</v>
      </c>
      <c r="D116" s="40">
        <v>1</v>
      </c>
      <c r="E116" s="40">
        <v>1</v>
      </c>
      <c r="F116" s="40">
        <v>1</v>
      </c>
      <c r="G116" s="40">
        <v>1</v>
      </c>
      <c r="H116" s="40">
        <v>1</v>
      </c>
      <c r="I116" s="40">
        <v>1</v>
      </c>
      <c r="J116" s="40">
        <v>1</v>
      </c>
      <c r="K116" s="40">
        <v>1</v>
      </c>
      <c r="L116" s="40">
        <v>1</v>
      </c>
      <c r="M116" s="40">
        <v>1</v>
      </c>
      <c r="N116" s="40">
        <v>1</v>
      </c>
      <c r="O116" s="40">
        <v>1</v>
      </c>
      <c r="P116" s="154">
        <v>0</v>
      </c>
      <c r="Q116" s="28">
        <f t="shared" ref="Q116:Q123" si="58">SUBTOTAL(9,D116:O116)</f>
        <v>12</v>
      </c>
      <c r="R116" s="28">
        <f>(Q117/Q116)*100</f>
        <v>66.666666666666657</v>
      </c>
      <c r="S116" s="156"/>
    </row>
    <row r="117" spans="1:19" ht="18" customHeight="1" x14ac:dyDescent="0.25">
      <c r="A117" s="145"/>
      <c r="B117" s="171"/>
      <c r="C117" s="38" t="s">
        <v>4</v>
      </c>
      <c r="D117" s="79">
        <v>1</v>
      </c>
      <c r="E117" s="79">
        <v>1</v>
      </c>
      <c r="F117" s="79">
        <v>1</v>
      </c>
      <c r="G117" s="79">
        <v>1</v>
      </c>
      <c r="H117" s="79">
        <v>1</v>
      </c>
      <c r="I117" s="79">
        <v>1</v>
      </c>
      <c r="J117" s="79">
        <v>1</v>
      </c>
      <c r="K117" s="78">
        <v>1</v>
      </c>
      <c r="L117" s="109"/>
      <c r="M117" s="109"/>
      <c r="N117" s="109"/>
      <c r="O117" s="39"/>
      <c r="P117" s="155"/>
      <c r="Q117" s="39">
        <f t="shared" si="58"/>
        <v>8</v>
      </c>
      <c r="R117" s="39"/>
      <c r="S117" s="157"/>
    </row>
    <row r="118" spans="1:19" ht="17.25" customHeight="1" x14ac:dyDescent="0.25">
      <c r="A118" s="187">
        <f t="shared" ref="A118" si="59">A116+1</f>
        <v>50</v>
      </c>
      <c r="B118" s="150" t="s">
        <v>34</v>
      </c>
      <c r="C118" s="42" t="s">
        <v>5</v>
      </c>
      <c r="D118" s="44">
        <v>1</v>
      </c>
      <c r="E118" s="44">
        <v>1</v>
      </c>
      <c r="F118" s="44">
        <v>1</v>
      </c>
      <c r="G118" s="44">
        <v>1</v>
      </c>
      <c r="H118" s="44">
        <v>1</v>
      </c>
      <c r="I118" s="44">
        <v>1</v>
      </c>
      <c r="J118" s="44">
        <v>1</v>
      </c>
      <c r="K118" s="44">
        <v>1</v>
      </c>
      <c r="L118" s="44">
        <v>1</v>
      </c>
      <c r="M118" s="44">
        <v>1</v>
      </c>
      <c r="N118" s="44">
        <v>1</v>
      </c>
      <c r="O118" s="44">
        <v>1</v>
      </c>
      <c r="P118" s="154">
        <v>0</v>
      </c>
      <c r="Q118" s="43">
        <f t="shared" si="58"/>
        <v>12</v>
      </c>
      <c r="R118" s="43">
        <f>(Q119/Q118)*100</f>
        <v>66.666666666666657</v>
      </c>
      <c r="S118" s="136"/>
    </row>
    <row r="119" spans="1:19" ht="17.25" customHeight="1" x14ac:dyDescent="0.25">
      <c r="A119" s="198"/>
      <c r="B119" s="151"/>
      <c r="C119" s="36" t="s">
        <v>4</v>
      </c>
      <c r="D119" s="78">
        <v>1</v>
      </c>
      <c r="E119" s="78">
        <v>1</v>
      </c>
      <c r="F119" s="78">
        <v>1</v>
      </c>
      <c r="G119" s="78">
        <v>1</v>
      </c>
      <c r="H119" s="78">
        <v>1</v>
      </c>
      <c r="I119" s="78">
        <v>1</v>
      </c>
      <c r="J119" s="78">
        <v>1</v>
      </c>
      <c r="K119" s="78">
        <v>1</v>
      </c>
      <c r="L119" s="109"/>
      <c r="M119" s="109"/>
      <c r="N119" s="109"/>
      <c r="O119" s="120"/>
      <c r="P119" s="155"/>
      <c r="Q119" s="37">
        <f t="shared" si="58"/>
        <v>8</v>
      </c>
      <c r="R119" s="37"/>
      <c r="S119" s="137"/>
    </row>
    <row r="120" spans="1:19" ht="17.25" customHeight="1" x14ac:dyDescent="0.25">
      <c r="A120" s="144">
        <f t="shared" ref="A120" si="60">A118+1</f>
        <v>51</v>
      </c>
      <c r="B120" s="170" t="s">
        <v>60</v>
      </c>
      <c r="C120" s="27" t="s">
        <v>5</v>
      </c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40">
        <v>1</v>
      </c>
      <c r="O120" s="28"/>
      <c r="P120" s="154">
        <v>0</v>
      </c>
      <c r="Q120" s="28">
        <f t="shared" si="58"/>
        <v>1</v>
      </c>
      <c r="R120" s="28">
        <f>(Q121/Q120)*100</f>
        <v>0</v>
      </c>
      <c r="S120" s="156"/>
    </row>
    <row r="121" spans="1:19" ht="17.25" customHeight="1" x14ac:dyDescent="0.25">
      <c r="A121" s="145"/>
      <c r="B121" s="151"/>
      <c r="C121" s="36" t="s">
        <v>4</v>
      </c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97"/>
      <c r="O121" s="37"/>
      <c r="P121" s="155"/>
      <c r="Q121" s="37">
        <f t="shared" si="58"/>
        <v>0</v>
      </c>
      <c r="R121" s="37"/>
      <c r="S121" s="137"/>
    </row>
    <row r="122" spans="1:19" ht="17.25" customHeight="1" x14ac:dyDescent="0.25">
      <c r="A122" s="144">
        <f t="shared" ref="A122" si="61">A120+1</f>
        <v>52</v>
      </c>
      <c r="B122" s="170" t="s">
        <v>104</v>
      </c>
      <c r="C122" s="27" t="s">
        <v>5</v>
      </c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40">
        <v>1</v>
      </c>
      <c r="O122" s="28"/>
      <c r="P122" s="154">
        <v>0</v>
      </c>
      <c r="Q122" s="28">
        <f t="shared" si="58"/>
        <v>1</v>
      </c>
      <c r="R122" s="167">
        <f>(Q123/Q122)*100</f>
        <v>0</v>
      </c>
      <c r="S122" s="156"/>
    </row>
    <row r="123" spans="1:19" ht="22.5" customHeight="1" thickBot="1" x14ac:dyDescent="0.3">
      <c r="A123" s="145"/>
      <c r="B123" s="227"/>
      <c r="C123" s="25" t="s">
        <v>4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103"/>
      <c r="O123" s="26"/>
      <c r="P123" s="155"/>
      <c r="Q123" s="26">
        <f t="shared" si="58"/>
        <v>0</v>
      </c>
      <c r="R123" s="220"/>
      <c r="S123" s="158"/>
    </row>
    <row r="124" spans="1:19" ht="20.25" customHeight="1" x14ac:dyDescent="0.25">
      <c r="A124" s="19"/>
      <c r="B124" s="7"/>
      <c r="C124" s="20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9" x14ac:dyDescent="0.25">
      <c r="A125" s="19"/>
      <c r="B125" s="7"/>
      <c r="C125" s="225" t="s">
        <v>3</v>
      </c>
      <c r="D125" s="225"/>
      <c r="E125" s="225"/>
      <c r="F125" s="225"/>
      <c r="G125" s="225"/>
      <c r="H125" s="15"/>
      <c r="M125" s="6"/>
      <c r="N125" s="225" t="s">
        <v>2</v>
      </c>
      <c r="O125" s="225"/>
      <c r="P125" s="225"/>
      <c r="Q125" s="225"/>
      <c r="R125" s="225"/>
    </row>
    <row r="126" spans="1:19" ht="33.75" customHeight="1" x14ac:dyDescent="0.25">
      <c r="A126" s="19"/>
      <c r="B126" s="7"/>
      <c r="C126" s="226"/>
      <c r="D126" s="226"/>
      <c r="E126" s="226"/>
      <c r="F126" s="226"/>
      <c r="G126" s="226"/>
      <c r="H126" s="16"/>
      <c r="M126" s="9"/>
      <c r="N126" s="226"/>
      <c r="O126" s="226"/>
      <c r="P126" s="226"/>
      <c r="Q126" s="226"/>
    </row>
    <row r="127" spans="1:19" x14ac:dyDescent="0.25">
      <c r="A127" s="19"/>
      <c r="B127" s="7"/>
      <c r="C127" s="228" t="s">
        <v>97</v>
      </c>
      <c r="D127" s="228"/>
      <c r="E127" s="228"/>
      <c r="F127" s="228"/>
      <c r="G127" s="228"/>
      <c r="H127" s="17"/>
      <c r="M127" s="9"/>
      <c r="N127" s="228" t="s">
        <v>1</v>
      </c>
      <c r="O127" s="228"/>
      <c r="P127" s="228"/>
      <c r="Q127" s="228"/>
      <c r="R127" s="228"/>
    </row>
    <row r="128" spans="1:19" ht="28.5" customHeight="1" x14ac:dyDescent="0.25">
      <c r="A128" s="19"/>
      <c r="B128" s="7"/>
      <c r="C128" s="229" t="s">
        <v>72</v>
      </c>
      <c r="D128" s="229"/>
      <c r="E128" s="229"/>
      <c r="F128" s="229"/>
      <c r="G128" s="229"/>
      <c r="H128" s="15"/>
      <c r="M128" s="6"/>
      <c r="N128" s="228" t="s">
        <v>0</v>
      </c>
      <c r="O128" s="228"/>
      <c r="P128" s="228"/>
      <c r="Q128" s="228"/>
      <c r="R128" s="228"/>
    </row>
    <row r="129" spans="1:17" x14ac:dyDescent="0.25">
      <c r="A129" s="19"/>
      <c r="B129" s="7"/>
      <c r="C129" s="20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7" x14ac:dyDescent="0.25">
      <c r="B130" s="5"/>
      <c r="C130" s="4"/>
      <c r="D130" s="3"/>
      <c r="E130" s="3"/>
      <c r="F130" s="3"/>
      <c r="G130" s="3"/>
      <c r="H130" s="3"/>
    </row>
    <row r="132" spans="1:17" ht="17.25" customHeight="1" thickBot="1" x14ac:dyDescent="0.3">
      <c r="A132" s="60"/>
      <c r="B132" s="230" t="s">
        <v>61</v>
      </c>
      <c r="C132" s="231"/>
      <c r="D132" s="61" t="s">
        <v>73</v>
      </c>
      <c r="E132" s="62" t="s">
        <v>74</v>
      </c>
      <c r="F132" s="62" t="s">
        <v>75</v>
      </c>
      <c r="G132" s="62" t="s">
        <v>76</v>
      </c>
      <c r="H132" s="63" t="s">
        <v>77</v>
      </c>
      <c r="I132" s="63" t="s">
        <v>78</v>
      </c>
      <c r="J132" s="63" t="s">
        <v>79</v>
      </c>
      <c r="K132" s="63" t="s">
        <v>80</v>
      </c>
      <c r="L132" s="63" t="s">
        <v>81</v>
      </c>
      <c r="M132" s="63" t="s">
        <v>82</v>
      </c>
      <c r="N132" s="63" t="s">
        <v>83</v>
      </c>
      <c r="O132" s="63" t="s">
        <v>84</v>
      </c>
      <c r="P132" s="64" t="s">
        <v>30</v>
      </c>
    </row>
    <row r="133" spans="1:17" ht="32.25" customHeight="1" x14ac:dyDescent="0.25">
      <c r="A133" s="60"/>
      <c r="B133" s="221" t="s">
        <v>85</v>
      </c>
      <c r="C133" s="222"/>
      <c r="D133" s="53">
        <f t="shared" ref="D133:O133" si="62">D8+D30+D50+D62+D84+D108</f>
        <v>14</v>
      </c>
      <c r="E133" s="53">
        <f t="shared" si="62"/>
        <v>18</v>
      </c>
      <c r="F133" s="53">
        <f t="shared" si="62"/>
        <v>11.5</v>
      </c>
      <c r="G133" s="53">
        <f t="shared" si="62"/>
        <v>21</v>
      </c>
      <c r="H133" s="53">
        <f t="shared" si="62"/>
        <v>14</v>
      </c>
      <c r="I133" s="53">
        <f t="shared" si="62"/>
        <v>19</v>
      </c>
      <c r="J133" s="53">
        <f t="shared" si="62"/>
        <v>18</v>
      </c>
      <c r="K133" s="53">
        <f t="shared" si="62"/>
        <v>25</v>
      </c>
      <c r="L133" s="53">
        <f t="shared" si="62"/>
        <v>10</v>
      </c>
      <c r="M133" s="53">
        <f t="shared" si="62"/>
        <v>15</v>
      </c>
      <c r="N133" s="53">
        <f t="shared" si="62"/>
        <v>14</v>
      </c>
      <c r="O133" s="53">
        <f t="shared" si="62"/>
        <v>15</v>
      </c>
      <c r="P133" s="65">
        <f>SUM(D133:O133)</f>
        <v>194.5</v>
      </c>
      <c r="Q133" s="75"/>
    </row>
    <row r="134" spans="1:17" ht="32.25" customHeight="1" x14ac:dyDescent="0.25">
      <c r="A134" s="60"/>
      <c r="B134" s="221" t="s">
        <v>86</v>
      </c>
      <c r="C134" s="222"/>
      <c r="D134" s="54">
        <v>0</v>
      </c>
      <c r="E134" s="54">
        <v>0.1</v>
      </c>
      <c r="F134" s="54">
        <v>0</v>
      </c>
      <c r="G134" s="54">
        <v>0</v>
      </c>
      <c r="H134" s="54">
        <v>0</v>
      </c>
      <c r="I134" s="54">
        <v>0.2</v>
      </c>
      <c r="J134" s="54">
        <v>0</v>
      </c>
      <c r="K134" s="54">
        <v>0</v>
      </c>
      <c r="L134" s="54">
        <v>0</v>
      </c>
      <c r="M134" s="55">
        <v>0</v>
      </c>
      <c r="N134" s="55">
        <v>0</v>
      </c>
      <c r="O134" s="55">
        <v>0</v>
      </c>
      <c r="P134" s="66">
        <f>SUM(D134:O134)</f>
        <v>0.30000000000000004</v>
      </c>
      <c r="Q134" s="77"/>
    </row>
    <row r="135" spans="1:17" ht="32.25" customHeight="1" x14ac:dyDescent="0.25">
      <c r="A135" s="60"/>
      <c r="B135" s="221" t="s">
        <v>124</v>
      </c>
      <c r="C135" s="222"/>
      <c r="D135" s="54">
        <v>0</v>
      </c>
      <c r="E135" s="54">
        <v>0</v>
      </c>
      <c r="F135" s="54">
        <v>0</v>
      </c>
      <c r="G135" s="54">
        <v>0</v>
      </c>
      <c r="H135" s="54">
        <v>0</v>
      </c>
      <c r="I135" s="54">
        <v>0</v>
      </c>
      <c r="J135" s="54">
        <v>3</v>
      </c>
      <c r="K135" s="54">
        <v>0</v>
      </c>
      <c r="L135" s="54">
        <v>0</v>
      </c>
      <c r="M135" s="55">
        <v>0</v>
      </c>
      <c r="N135" s="55">
        <v>0</v>
      </c>
      <c r="O135" s="55">
        <v>0</v>
      </c>
      <c r="P135" s="66">
        <f>SUM(D135:O135)</f>
        <v>3</v>
      </c>
      <c r="Q135" s="74"/>
    </row>
    <row r="136" spans="1:17" ht="32.25" customHeight="1" thickBot="1" x14ac:dyDescent="0.3">
      <c r="A136" s="60"/>
      <c r="B136" s="232" t="s">
        <v>125</v>
      </c>
      <c r="C136" s="233"/>
      <c r="D136" s="56">
        <v>0</v>
      </c>
      <c r="E136" s="56">
        <v>0</v>
      </c>
      <c r="F136" s="56">
        <v>0</v>
      </c>
      <c r="G136" s="56">
        <v>4</v>
      </c>
      <c r="H136" s="72">
        <v>2</v>
      </c>
      <c r="I136" s="57">
        <v>3</v>
      </c>
      <c r="J136" s="57">
        <v>2</v>
      </c>
      <c r="K136" s="57">
        <v>0</v>
      </c>
      <c r="L136" s="57">
        <v>0</v>
      </c>
      <c r="M136" s="58">
        <v>0</v>
      </c>
      <c r="N136" s="58">
        <v>0</v>
      </c>
      <c r="O136" s="58">
        <v>0</v>
      </c>
      <c r="P136" s="67">
        <f>SUM(D136:O136)</f>
        <v>11</v>
      </c>
      <c r="Q136" s="77"/>
    </row>
    <row r="137" spans="1:17" ht="32.25" customHeight="1" x14ac:dyDescent="0.25">
      <c r="A137" s="60"/>
      <c r="B137" s="221" t="s">
        <v>87</v>
      </c>
      <c r="C137" s="222"/>
      <c r="D137" s="53">
        <f>D133+D134-D135-D136</f>
        <v>14</v>
      </c>
      <c r="E137" s="53">
        <f t="shared" ref="E137:O137" si="63">E133+E134-E135-E136</f>
        <v>18.100000000000001</v>
      </c>
      <c r="F137" s="53">
        <f t="shared" si="63"/>
        <v>11.5</v>
      </c>
      <c r="G137" s="53">
        <f t="shared" si="63"/>
        <v>17</v>
      </c>
      <c r="H137" s="53">
        <f t="shared" si="63"/>
        <v>12</v>
      </c>
      <c r="I137" s="53">
        <f t="shared" si="63"/>
        <v>16.2</v>
      </c>
      <c r="J137" s="53">
        <f t="shared" si="63"/>
        <v>13</v>
      </c>
      <c r="K137" s="53">
        <f t="shared" si="63"/>
        <v>25</v>
      </c>
      <c r="L137" s="53">
        <f t="shared" si="63"/>
        <v>10</v>
      </c>
      <c r="M137" s="53">
        <f t="shared" si="63"/>
        <v>15</v>
      </c>
      <c r="N137" s="53">
        <f t="shared" si="63"/>
        <v>14</v>
      </c>
      <c r="O137" s="53">
        <f t="shared" si="63"/>
        <v>15</v>
      </c>
      <c r="P137" s="65">
        <f>P133+P134-P135-P136</f>
        <v>180.8</v>
      </c>
    </row>
    <row r="138" spans="1:17" ht="32.25" customHeight="1" x14ac:dyDescent="0.25">
      <c r="A138" s="60"/>
      <c r="B138" s="221" t="s">
        <v>88</v>
      </c>
      <c r="C138" s="222"/>
      <c r="D138" s="125">
        <f t="shared" ref="D138:O138" si="64">D9+D31+D51+D63+D85+D109</f>
        <v>13.5</v>
      </c>
      <c r="E138" s="59">
        <f t="shared" si="64"/>
        <v>18</v>
      </c>
      <c r="F138" s="125">
        <f t="shared" si="64"/>
        <v>11.5</v>
      </c>
      <c r="G138" s="59">
        <f t="shared" si="64"/>
        <v>16</v>
      </c>
      <c r="H138" s="59">
        <f t="shared" si="64"/>
        <v>12</v>
      </c>
      <c r="I138" s="59">
        <f t="shared" si="64"/>
        <v>16</v>
      </c>
      <c r="J138" s="59">
        <f t="shared" si="64"/>
        <v>13</v>
      </c>
      <c r="K138" s="59">
        <f t="shared" si="64"/>
        <v>21</v>
      </c>
      <c r="L138" s="59">
        <f t="shared" si="64"/>
        <v>0</v>
      </c>
      <c r="M138" s="59">
        <f t="shared" si="64"/>
        <v>0</v>
      </c>
      <c r="N138" s="59">
        <f t="shared" si="64"/>
        <v>0</v>
      </c>
      <c r="O138" s="59">
        <f t="shared" si="64"/>
        <v>0</v>
      </c>
      <c r="P138" s="68">
        <f>SUM(D138:O138)</f>
        <v>121</v>
      </c>
      <c r="Q138" s="76"/>
    </row>
    <row r="139" spans="1:17" ht="32.25" customHeight="1" x14ac:dyDescent="0.25">
      <c r="A139" s="60"/>
      <c r="B139" s="223" t="s">
        <v>89</v>
      </c>
      <c r="C139" s="224"/>
      <c r="D139" s="69">
        <f>D138/D137</f>
        <v>0.9642857142857143</v>
      </c>
      <c r="E139" s="69">
        <f t="shared" ref="E139:O139" si="65">E138/E137</f>
        <v>0.99447513812154686</v>
      </c>
      <c r="F139" s="69">
        <f t="shared" si="65"/>
        <v>1</v>
      </c>
      <c r="G139" s="69">
        <f t="shared" si="65"/>
        <v>0.94117647058823528</v>
      </c>
      <c r="H139" s="69">
        <f t="shared" si="65"/>
        <v>1</v>
      </c>
      <c r="I139" s="69">
        <f t="shared" si="65"/>
        <v>0.98765432098765438</v>
      </c>
      <c r="J139" s="69">
        <f t="shared" si="65"/>
        <v>1</v>
      </c>
      <c r="K139" s="69">
        <f t="shared" si="65"/>
        <v>0.84</v>
      </c>
      <c r="L139" s="69">
        <f t="shared" si="65"/>
        <v>0</v>
      </c>
      <c r="M139" s="69">
        <f t="shared" si="65"/>
        <v>0</v>
      </c>
      <c r="N139" s="69">
        <f t="shared" si="65"/>
        <v>0</v>
      </c>
      <c r="O139" s="69">
        <f t="shared" si="65"/>
        <v>0</v>
      </c>
      <c r="P139" s="70">
        <f>P138/P137</f>
        <v>0.66924778761061943</v>
      </c>
    </row>
    <row r="140" spans="1:17" s="3" customFormat="1" ht="18.75" customHeight="1" x14ac:dyDescent="0.25">
      <c r="A140" s="6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3"/>
    </row>
    <row r="141" spans="1:17" s="3" customFormat="1" ht="18.75" customHeight="1" x14ac:dyDescent="0.25">
      <c r="A141" s="6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3"/>
    </row>
    <row r="142" spans="1:17" x14ac:dyDescent="0.25">
      <c r="B142" s="1" t="s">
        <v>126</v>
      </c>
    </row>
    <row r="143" spans="1:17" x14ac:dyDescent="0.25">
      <c r="A143" s="18" t="s">
        <v>127</v>
      </c>
      <c r="B143" s="133" t="s">
        <v>135</v>
      </c>
    </row>
    <row r="144" spans="1:17" x14ac:dyDescent="0.25">
      <c r="A144" s="18" t="s">
        <v>129</v>
      </c>
      <c r="B144" s="133" t="s">
        <v>128</v>
      </c>
    </row>
    <row r="145" spans="1:2" x14ac:dyDescent="0.25">
      <c r="A145" s="18" t="s">
        <v>131</v>
      </c>
      <c r="B145" s="133" t="s">
        <v>130</v>
      </c>
    </row>
    <row r="146" spans="1:2" x14ac:dyDescent="0.25">
      <c r="A146" s="18" t="s">
        <v>134</v>
      </c>
      <c r="B146" s="133" t="s">
        <v>145</v>
      </c>
    </row>
    <row r="147" spans="1:2" x14ac:dyDescent="0.25">
      <c r="A147" s="18" t="s">
        <v>138</v>
      </c>
      <c r="B147" s="133" t="s">
        <v>141</v>
      </c>
    </row>
    <row r="148" spans="1:2" x14ac:dyDescent="0.25">
      <c r="A148" s="18" t="s">
        <v>139</v>
      </c>
      <c r="B148" s="133" t="s">
        <v>132</v>
      </c>
    </row>
    <row r="149" spans="1:2" x14ac:dyDescent="0.25">
      <c r="A149" s="18" t="s">
        <v>140</v>
      </c>
      <c r="B149" s="133" t="s">
        <v>133</v>
      </c>
    </row>
    <row r="150" spans="1:2" x14ac:dyDescent="0.25">
      <c r="A150" s="18" t="s">
        <v>143</v>
      </c>
      <c r="B150" s="133" t="s">
        <v>136</v>
      </c>
    </row>
    <row r="151" spans="1:2" x14ac:dyDescent="0.25">
      <c r="A151" s="18" t="s">
        <v>144</v>
      </c>
      <c r="B151" s="133" t="s">
        <v>137</v>
      </c>
    </row>
    <row r="152" spans="1:2" x14ac:dyDescent="0.25">
      <c r="A152" s="18" t="s">
        <v>146</v>
      </c>
      <c r="B152" s="133" t="s">
        <v>142</v>
      </c>
    </row>
    <row r="153" spans="1:2" x14ac:dyDescent="0.25">
      <c r="A153" s="18" t="s">
        <v>148</v>
      </c>
      <c r="B153" s="133" t="s">
        <v>147</v>
      </c>
    </row>
  </sheetData>
  <autoFilter ref="A7:S123"/>
  <mergeCells count="320">
    <mergeCell ref="A82:A83"/>
    <mergeCell ref="B82:B83"/>
    <mergeCell ref="P82:P83"/>
    <mergeCell ref="R82:R83"/>
    <mergeCell ref="S82:S83"/>
    <mergeCell ref="P72:P73"/>
    <mergeCell ref="P74:P75"/>
    <mergeCell ref="P76:P77"/>
    <mergeCell ref="P78:P79"/>
    <mergeCell ref="P80:P81"/>
    <mergeCell ref="A74:A75"/>
    <mergeCell ref="B74:B75"/>
    <mergeCell ref="R74:R75"/>
    <mergeCell ref="A78:A79"/>
    <mergeCell ref="B78:B79"/>
    <mergeCell ref="R78:R79"/>
    <mergeCell ref="A76:A77"/>
    <mergeCell ref="B76:B77"/>
    <mergeCell ref="R76:R77"/>
    <mergeCell ref="S78:S79"/>
    <mergeCell ref="S80:S81"/>
    <mergeCell ref="A80:A81"/>
    <mergeCell ref="B80:B81"/>
    <mergeCell ref="R80:R81"/>
    <mergeCell ref="P30:P31"/>
    <mergeCell ref="P32:P33"/>
    <mergeCell ref="P34:P35"/>
    <mergeCell ref="P36:P37"/>
    <mergeCell ref="P38:P39"/>
    <mergeCell ref="P40:P41"/>
    <mergeCell ref="P42:P43"/>
    <mergeCell ref="P10:P11"/>
    <mergeCell ref="P14:P15"/>
    <mergeCell ref="P16:P17"/>
    <mergeCell ref="P20:P21"/>
    <mergeCell ref="P22:P23"/>
    <mergeCell ref="P24:P25"/>
    <mergeCell ref="P12:P13"/>
    <mergeCell ref="B137:C137"/>
    <mergeCell ref="B138:C138"/>
    <mergeCell ref="B139:C139"/>
    <mergeCell ref="C125:G125"/>
    <mergeCell ref="C126:G126"/>
    <mergeCell ref="A122:A123"/>
    <mergeCell ref="B122:B123"/>
    <mergeCell ref="R122:R123"/>
    <mergeCell ref="N126:Q126"/>
    <mergeCell ref="N125:R125"/>
    <mergeCell ref="P122:P123"/>
    <mergeCell ref="C127:G127"/>
    <mergeCell ref="C128:G128"/>
    <mergeCell ref="N128:R128"/>
    <mergeCell ref="N127:R127"/>
    <mergeCell ref="B132:C132"/>
    <mergeCell ref="B133:C133"/>
    <mergeCell ref="B134:C134"/>
    <mergeCell ref="B135:C135"/>
    <mergeCell ref="B136:C136"/>
    <mergeCell ref="A118:A119"/>
    <mergeCell ref="B118:B119"/>
    <mergeCell ref="A120:A121"/>
    <mergeCell ref="B120:B121"/>
    <mergeCell ref="A114:A115"/>
    <mergeCell ref="B114:B115"/>
    <mergeCell ref="R114:R115"/>
    <mergeCell ref="A116:A117"/>
    <mergeCell ref="B116:B117"/>
    <mergeCell ref="P114:P115"/>
    <mergeCell ref="P116:P117"/>
    <mergeCell ref="P118:P119"/>
    <mergeCell ref="P120:P121"/>
    <mergeCell ref="A112:A113"/>
    <mergeCell ref="B112:B113"/>
    <mergeCell ref="R112:R113"/>
    <mergeCell ref="A110:A111"/>
    <mergeCell ref="B110:B111"/>
    <mergeCell ref="R110:R111"/>
    <mergeCell ref="A106:A107"/>
    <mergeCell ref="B106:B107"/>
    <mergeCell ref="R106:R107"/>
    <mergeCell ref="A108:A109"/>
    <mergeCell ref="B108:B109"/>
    <mergeCell ref="R108:R109"/>
    <mergeCell ref="P106:P107"/>
    <mergeCell ref="P108:P109"/>
    <mergeCell ref="P112:P113"/>
    <mergeCell ref="P110:P111"/>
    <mergeCell ref="A102:A103"/>
    <mergeCell ref="B102:B103"/>
    <mergeCell ref="R102:R103"/>
    <mergeCell ref="A104:A105"/>
    <mergeCell ref="B104:B105"/>
    <mergeCell ref="R104:R105"/>
    <mergeCell ref="A98:A99"/>
    <mergeCell ref="B98:B99"/>
    <mergeCell ref="R98:R99"/>
    <mergeCell ref="A100:A101"/>
    <mergeCell ref="B100:B101"/>
    <mergeCell ref="R100:R101"/>
    <mergeCell ref="P98:P99"/>
    <mergeCell ref="P100:P101"/>
    <mergeCell ref="P102:P103"/>
    <mergeCell ref="P104:P105"/>
    <mergeCell ref="A96:A97"/>
    <mergeCell ref="B96:B97"/>
    <mergeCell ref="R96:R97"/>
    <mergeCell ref="A92:A93"/>
    <mergeCell ref="B92:B93"/>
    <mergeCell ref="R92:R93"/>
    <mergeCell ref="A94:A95"/>
    <mergeCell ref="B94:B95"/>
    <mergeCell ref="R94:R95"/>
    <mergeCell ref="P92:P93"/>
    <mergeCell ref="P94:P95"/>
    <mergeCell ref="P96:P97"/>
    <mergeCell ref="A72:A73"/>
    <mergeCell ref="B72:B73"/>
    <mergeCell ref="R72:R73"/>
    <mergeCell ref="A68:A69"/>
    <mergeCell ref="B68:B69"/>
    <mergeCell ref="R68:R69"/>
    <mergeCell ref="A70:A71"/>
    <mergeCell ref="B70:B71"/>
    <mergeCell ref="R70:R71"/>
    <mergeCell ref="P68:P69"/>
    <mergeCell ref="P70:P71"/>
    <mergeCell ref="A62:A63"/>
    <mergeCell ref="B62:B63"/>
    <mergeCell ref="R62:R63"/>
    <mergeCell ref="A64:A65"/>
    <mergeCell ref="B64:B65"/>
    <mergeCell ref="R64:R65"/>
    <mergeCell ref="P62:P63"/>
    <mergeCell ref="P64:P65"/>
    <mergeCell ref="A66:A67"/>
    <mergeCell ref="B66:B67"/>
    <mergeCell ref="R66:R67"/>
    <mergeCell ref="P66:P67"/>
    <mergeCell ref="A58:A59"/>
    <mergeCell ref="B58:B59"/>
    <mergeCell ref="R58:R59"/>
    <mergeCell ref="A60:A61"/>
    <mergeCell ref="B60:B61"/>
    <mergeCell ref="R60:R61"/>
    <mergeCell ref="A50:A51"/>
    <mergeCell ref="B50:B51"/>
    <mergeCell ref="R50:R51"/>
    <mergeCell ref="A52:A53"/>
    <mergeCell ref="B52:B53"/>
    <mergeCell ref="R52:R53"/>
    <mergeCell ref="P50:P51"/>
    <mergeCell ref="P52:P53"/>
    <mergeCell ref="P58:P59"/>
    <mergeCell ref="P60:P61"/>
    <mergeCell ref="A54:A55"/>
    <mergeCell ref="B54:B55"/>
    <mergeCell ref="P54:P55"/>
    <mergeCell ref="R54:R55"/>
    <mergeCell ref="A56:A57"/>
    <mergeCell ref="B56:B57"/>
    <mergeCell ref="P56:P57"/>
    <mergeCell ref="R56:R57"/>
    <mergeCell ref="B48:B49"/>
    <mergeCell ref="R48:R49"/>
    <mergeCell ref="P44:P45"/>
    <mergeCell ref="P48:P49"/>
    <mergeCell ref="P46:P47"/>
    <mergeCell ref="A36:A37"/>
    <mergeCell ref="B36:B37"/>
    <mergeCell ref="R36:R37"/>
    <mergeCell ref="A38:A39"/>
    <mergeCell ref="B38:B39"/>
    <mergeCell ref="R38:R39"/>
    <mergeCell ref="A42:A43"/>
    <mergeCell ref="B42:B43"/>
    <mergeCell ref="R42:R43"/>
    <mergeCell ref="A40:A41"/>
    <mergeCell ref="B40:B41"/>
    <mergeCell ref="R40:R41"/>
    <mergeCell ref="A46:A47"/>
    <mergeCell ref="B46:B47"/>
    <mergeCell ref="R46:R47"/>
    <mergeCell ref="A44:A45"/>
    <mergeCell ref="B44:B45"/>
    <mergeCell ref="R44:R45"/>
    <mergeCell ref="A48:A49"/>
    <mergeCell ref="A32:A33"/>
    <mergeCell ref="B32:B33"/>
    <mergeCell ref="R32:R33"/>
    <mergeCell ref="A34:A35"/>
    <mergeCell ref="B34:B35"/>
    <mergeCell ref="R34:R35"/>
    <mergeCell ref="A4:E4"/>
    <mergeCell ref="F4:J4"/>
    <mergeCell ref="A5:E5"/>
    <mergeCell ref="F5:H5"/>
    <mergeCell ref="R14:R15"/>
    <mergeCell ref="A18:A19"/>
    <mergeCell ref="B18:B19"/>
    <mergeCell ref="R18:R19"/>
    <mergeCell ref="A30:A31"/>
    <mergeCell ref="B30:B31"/>
    <mergeCell ref="R30:R31"/>
    <mergeCell ref="A28:A29"/>
    <mergeCell ref="B28:B29"/>
    <mergeCell ref="R28:R29"/>
    <mergeCell ref="P28:P29"/>
    <mergeCell ref="P18:P19"/>
    <mergeCell ref="A12:A13"/>
    <mergeCell ref="B12:B13"/>
    <mergeCell ref="A1:E1"/>
    <mergeCell ref="A2:E2"/>
    <mergeCell ref="A3:E3"/>
    <mergeCell ref="Q3:S3"/>
    <mergeCell ref="A14:A15"/>
    <mergeCell ref="B14:B15"/>
    <mergeCell ref="A6:O6"/>
    <mergeCell ref="A8:A9"/>
    <mergeCell ref="B8:B9"/>
    <mergeCell ref="A10:A11"/>
    <mergeCell ref="B10:B11"/>
    <mergeCell ref="F1:S1"/>
    <mergeCell ref="F2:S2"/>
    <mergeCell ref="F3:P3"/>
    <mergeCell ref="Q4:S4"/>
    <mergeCell ref="N4:P4"/>
    <mergeCell ref="I5:P5"/>
    <mergeCell ref="K4:M4"/>
    <mergeCell ref="P8:P9"/>
    <mergeCell ref="S12:S13"/>
    <mergeCell ref="A16:A17"/>
    <mergeCell ref="B16:B17"/>
    <mergeCell ref="R16:R17"/>
    <mergeCell ref="R8:R9"/>
    <mergeCell ref="R10:R11"/>
    <mergeCell ref="S22:S23"/>
    <mergeCell ref="S24:S25"/>
    <mergeCell ref="S26:S27"/>
    <mergeCell ref="A20:A21"/>
    <mergeCell ref="B20:B21"/>
    <mergeCell ref="R20:R21"/>
    <mergeCell ref="A26:A27"/>
    <mergeCell ref="B26:B27"/>
    <mergeCell ref="R26:R27"/>
    <mergeCell ref="A22:A23"/>
    <mergeCell ref="B22:B23"/>
    <mergeCell ref="R12:R13"/>
    <mergeCell ref="R22:R23"/>
    <mergeCell ref="A24:A25"/>
    <mergeCell ref="B24:B25"/>
    <mergeCell ref="R24:R25"/>
    <mergeCell ref="P26:P27"/>
    <mergeCell ref="S30:S31"/>
    <mergeCell ref="S32:S33"/>
    <mergeCell ref="S34:S35"/>
    <mergeCell ref="S36:S37"/>
    <mergeCell ref="S38:S39"/>
    <mergeCell ref="S40:S41"/>
    <mergeCell ref="S42:S43"/>
    <mergeCell ref="Q5:S5"/>
    <mergeCell ref="S28:S29"/>
    <mergeCell ref="S18:S19"/>
    <mergeCell ref="S8:S9"/>
    <mergeCell ref="S10:S11"/>
    <mergeCell ref="S14:S15"/>
    <mergeCell ref="S16:S17"/>
    <mergeCell ref="S20:S21"/>
    <mergeCell ref="S62:S63"/>
    <mergeCell ref="S64:S65"/>
    <mergeCell ref="S66:S67"/>
    <mergeCell ref="S68:S69"/>
    <mergeCell ref="S70:S71"/>
    <mergeCell ref="S72:S73"/>
    <mergeCell ref="S74:S75"/>
    <mergeCell ref="S76:S77"/>
    <mergeCell ref="S44:S45"/>
    <mergeCell ref="S48:S49"/>
    <mergeCell ref="S46:S47"/>
    <mergeCell ref="S50:S51"/>
    <mergeCell ref="S52:S53"/>
    <mergeCell ref="S58:S59"/>
    <mergeCell ref="S60:S61"/>
    <mergeCell ref="S54:S55"/>
    <mergeCell ref="S56:S57"/>
    <mergeCell ref="S94:S95"/>
    <mergeCell ref="S96:S97"/>
    <mergeCell ref="S122:S123"/>
    <mergeCell ref="S98:S99"/>
    <mergeCell ref="S100:S101"/>
    <mergeCell ref="S102:S103"/>
    <mergeCell ref="S104:S105"/>
    <mergeCell ref="S106:S107"/>
    <mergeCell ref="S108:S109"/>
    <mergeCell ref="S112:S113"/>
    <mergeCell ref="S110:S111"/>
    <mergeCell ref="S114:S115"/>
    <mergeCell ref="S116:S117"/>
    <mergeCell ref="S118:S119"/>
    <mergeCell ref="S120:S121"/>
    <mergeCell ref="S84:S85"/>
    <mergeCell ref="S86:S87"/>
    <mergeCell ref="S88:S89"/>
    <mergeCell ref="S90:S91"/>
    <mergeCell ref="S92:S93"/>
    <mergeCell ref="A84:A85"/>
    <mergeCell ref="B84:B85"/>
    <mergeCell ref="R84:R85"/>
    <mergeCell ref="A88:A89"/>
    <mergeCell ref="B88:B89"/>
    <mergeCell ref="R88:R89"/>
    <mergeCell ref="A90:A91"/>
    <mergeCell ref="B90:B91"/>
    <mergeCell ref="R90:R91"/>
    <mergeCell ref="A86:A87"/>
    <mergeCell ref="B86:B87"/>
    <mergeCell ref="R86:R87"/>
    <mergeCell ref="P84:P85"/>
    <mergeCell ref="P86:P87"/>
    <mergeCell ref="P88:P89"/>
    <mergeCell ref="P90:P91"/>
  </mergeCells>
  <printOptions horizontalCentered="1"/>
  <pageMargins left="0" right="0" top="0" bottom="0" header="0" footer="0"/>
  <pageSetup scale="91" orientation="landscape" r:id="rId1"/>
  <headerFooter>
    <oddHeader>&amp;R
&amp;P&amp;K00+000.............................................................................................</oddHeader>
  </headerFooter>
  <rowBreaks count="5" manualBreakCount="5">
    <brk id="49" max="16383" man="1"/>
    <brk id="61" max="16383" man="1"/>
    <brk id="83" max="16383" man="1"/>
    <brk id="107" max="16383" man="1"/>
    <brk id="1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 2019</vt:lpstr>
      <vt:lpstr>'Programa 2019'!Área_de_impresión</vt:lpstr>
      <vt:lpstr>'Programa 2019'!Títulos_a_imprimir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</dc:creator>
  <cp:lastModifiedBy>Mercedes</cp:lastModifiedBy>
  <cp:lastPrinted>2019-08-07T17:25:00Z</cp:lastPrinted>
  <dcterms:created xsi:type="dcterms:W3CDTF">2016-12-07T19:38:20Z</dcterms:created>
  <dcterms:modified xsi:type="dcterms:W3CDTF">2019-09-05T17:44:33Z</dcterms:modified>
</cp:coreProperties>
</file>